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/>
  <mc:AlternateContent xmlns:mc="http://schemas.openxmlformats.org/markup-compatibility/2006">
    <mc:Choice Requires="x15">
      <x15ac:absPath xmlns:x15ac="http://schemas.microsoft.com/office/spreadsheetml/2010/11/ac" url="C:\Users\hubena\Documents\Šárka nová\Inženýring\Habri\Hriste\"/>
    </mc:Choice>
  </mc:AlternateContent>
  <xr:revisionPtr revIDLastSave="0" documentId="8_{8361D879-C897-43C8-BC4B-42CF8DAE00F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Objekt 1 - Víceúčelové hř..." sheetId="2" r:id="rId2"/>
    <sheet name="Pokyny pro vyplnění" sheetId="3" r:id="rId3"/>
  </sheets>
  <definedNames>
    <definedName name="_xlnm._FilterDatabase" localSheetId="1" hidden="1">'Objekt 1 - Víceúčelové hř...'!$C$89:$K$313</definedName>
    <definedName name="_xlnm.Print_Titles" localSheetId="1">'Objekt 1 - Víceúčelové hř...'!$89:$89</definedName>
    <definedName name="_xlnm.Print_Titles" localSheetId="0">'Rekapitulace stavby'!$52:$52</definedName>
    <definedName name="_xlnm.Print_Area" localSheetId="1">'Objekt 1 - Víceúčelové hř...'!$C$4:$J$39,'Objekt 1 - Víceúčelové hř...'!$C$45:$J$71,'Objekt 1 - Víceúčelové hř...'!$C$77:$K$313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81029"/>
</workbook>
</file>

<file path=xl/calcChain.xml><?xml version="1.0" encoding="utf-8"?>
<calcChain xmlns="http://schemas.openxmlformats.org/spreadsheetml/2006/main">
  <c r="L50" i="1" l="1"/>
  <c r="J14" i="2"/>
  <c r="J52" i="2"/>
  <c r="J37" i="2"/>
  <c r="J36" i="2"/>
  <c r="AY55" i="1"/>
  <c r="J35" i="2"/>
  <c r="AX55" i="1"/>
  <c r="BI308" i="2"/>
  <c r="BH308" i="2"/>
  <c r="BG308" i="2"/>
  <c r="BF308" i="2"/>
  <c r="T308" i="2"/>
  <c r="R308" i="2"/>
  <c r="P308" i="2"/>
  <c r="P303" i="2"/>
  <c r="BI304" i="2"/>
  <c r="BH304" i="2"/>
  <c r="BG304" i="2"/>
  <c r="BF304" i="2"/>
  <c r="T304" i="2"/>
  <c r="T303" i="2" s="1"/>
  <c r="R304" i="2"/>
  <c r="R303" i="2" s="1"/>
  <c r="P304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T283" i="2"/>
  <c r="R284" i="2"/>
  <c r="R283" i="2"/>
  <c r="P284" i="2"/>
  <c r="P283" i="2"/>
  <c r="BI278" i="2"/>
  <c r="BH278" i="2"/>
  <c r="BG278" i="2"/>
  <c r="BF278" i="2"/>
  <c r="T278" i="2"/>
  <c r="R278" i="2"/>
  <c r="P278" i="2"/>
  <c r="BI273" i="2"/>
  <c r="BH273" i="2"/>
  <c r="BG273" i="2"/>
  <c r="BF273" i="2"/>
  <c r="T273" i="2"/>
  <c r="R273" i="2"/>
  <c r="P273" i="2"/>
  <c r="BI268" i="2"/>
  <c r="BH268" i="2"/>
  <c r="BG268" i="2"/>
  <c r="BF268" i="2"/>
  <c r="T268" i="2"/>
  <c r="R268" i="2"/>
  <c r="P268" i="2"/>
  <c r="BI262" i="2"/>
  <c r="BH262" i="2"/>
  <c r="BG262" i="2"/>
  <c r="BF262" i="2"/>
  <c r="T262" i="2"/>
  <c r="R262" i="2"/>
  <c r="P262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47" i="2"/>
  <c r="BH247" i="2"/>
  <c r="BG247" i="2"/>
  <c r="BF247" i="2"/>
  <c r="T247" i="2"/>
  <c r="R247" i="2"/>
  <c r="P247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1" i="2"/>
  <c r="BH191" i="2"/>
  <c r="BG191" i="2"/>
  <c r="BF191" i="2"/>
  <c r="T191" i="2"/>
  <c r="R191" i="2"/>
  <c r="P191" i="2"/>
  <c r="BI184" i="2"/>
  <c r="BH184" i="2"/>
  <c r="BG184" i="2"/>
  <c r="BF184" i="2"/>
  <c r="T184" i="2"/>
  <c r="R184" i="2"/>
  <c r="P184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56" i="2"/>
  <c r="BH156" i="2"/>
  <c r="BG156" i="2"/>
  <c r="BF156" i="2"/>
  <c r="T156" i="2"/>
  <c r="R156" i="2"/>
  <c r="P156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BI111" i="2"/>
  <c r="BH111" i="2"/>
  <c r="BG111" i="2"/>
  <c r="BF111" i="2"/>
  <c r="T111" i="2"/>
  <c r="R111" i="2"/>
  <c r="P111" i="2"/>
  <c r="BI106" i="2"/>
  <c r="BH106" i="2"/>
  <c r="BG106" i="2"/>
  <c r="BF106" i="2"/>
  <c r="T106" i="2"/>
  <c r="R106" i="2"/>
  <c r="P106" i="2"/>
  <c r="BI102" i="2"/>
  <c r="BH102" i="2"/>
  <c r="BG102" i="2"/>
  <c r="BF102" i="2"/>
  <c r="T102" i="2"/>
  <c r="R102" i="2"/>
  <c r="P102" i="2"/>
  <c r="BI97" i="2"/>
  <c r="BH97" i="2"/>
  <c r="BG97" i="2"/>
  <c r="BF97" i="2"/>
  <c r="T97" i="2"/>
  <c r="R97" i="2"/>
  <c r="P97" i="2"/>
  <c r="BI93" i="2"/>
  <c r="BH93" i="2"/>
  <c r="BG93" i="2"/>
  <c r="BF93" i="2"/>
  <c r="T93" i="2"/>
  <c r="R93" i="2"/>
  <c r="P93" i="2"/>
  <c r="J87" i="2"/>
  <c r="J86" i="2"/>
  <c r="F86" i="2"/>
  <c r="F84" i="2"/>
  <c r="E82" i="2"/>
  <c r="J55" i="2"/>
  <c r="J54" i="2"/>
  <c r="F54" i="2"/>
  <c r="F52" i="2"/>
  <c r="E50" i="2"/>
  <c r="J18" i="2"/>
  <c r="E18" i="2"/>
  <c r="F87" i="2"/>
  <c r="J17" i="2"/>
  <c r="J12" i="2"/>
  <c r="J84" i="2" s="1"/>
  <c r="E7" i="2"/>
  <c r="E48" i="2" s="1"/>
  <c r="AM50" i="1"/>
  <c r="AM49" i="1"/>
  <c r="L49" i="1"/>
  <c r="AM47" i="1"/>
  <c r="L47" i="1"/>
  <c r="L45" i="1"/>
  <c r="L44" i="1"/>
  <c r="J226" i="2"/>
  <c r="J292" i="2"/>
  <c r="J164" i="2"/>
  <c r="J214" i="2"/>
  <c r="J139" i="2"/>
  <c r="J301" i="2"/>
  <c r="J257" i="2"/>
  <c r="J235" i="2"/>
  <c r="BK173" i="2"/>
  <c r="J106" i="2"/>
  <c r="J299" i="2"/>
  <c r="BK273" i="2"/>
  <c r="J294" i="2"/>
  <c r="J308" i="2"/>
  <c r="BK184" i="2"/>
  <c r="J273" i="2"/>
  <c r="J239" i="2"/>
  <c r="J201" i="2"/>
  <c r="BK169" i="2"/>
  <c r="BK93" i="2"/>
  <c r="J290" i="2"/>
  <c r="J191" i="2"/>
  <c r="J127" i="2"/>
  <c r="J288" i="2"/>
  <c r="BK239" i="2"/>
  <c r="J156" i="2"/>
  <c r="J93" i="2"/>
  <c r="BK294" i="2"/>
  <c r="BK218" i="2"/>
  <c r="J169" i="2"/>
  <c r="BK297" i="2"/>
  <c r="J137" i="2"/>
  <c r="BK262" i="2"/>
  <c r="J218" i="2"/>
  <c r="BK290" i="2"/>
  <c r="BK111" i="2"/>
  <c r="BK222" i="2"/>
  <c r="J145" i="2"/>
  <c r="BK304" i="2"/>
  <c r="BK255" i="2"/>
  <c r="J222" i="2"/>
  <c r="J111" i="2"/>
  <c r="BK301" i="2"/>
  <c r="J278" i="2"/>
  <c r="J205" i="2"/>
  <c r="BK145" i="2"/>
  <c r="J197" i="2"/>
  <c r="BK131" i="2"/>
  <c r="BK257" i="2"/>
  <c r="BK197" i="2"/>
  <c r="BK156" i="2"/>
  <c r="BK97" i="2"/>
  <c r="BK205" i="2"/>
  <c r="BK106" i="2"/>
  <c r="J247" i="2"/>
  <c r="BK201" i="2"/>
  <c r="J304" i="2"/>
  <c r="BK235" i="2"/>
  <c r="BK191" i="2"/>
  <c r="J237" i="2"/>
  <c r="BK127" i="2"/>
  <c r="BK247" i="2"/>
  <c r="J133" i="2"/>
  <c r="BK133" i="2"/>
  <c r="BK150" i="2"/>
  <c r="J284" i="2"/>
  <c r="J131" i="2"/>
  <c r="BK292" i="2"/>
  <c r="J262" i="2"/>
  <c r="BK237" i="2"/>
  <c r="BK178" i="2"/>
  <c r="AS54" i="1"/>
  <c r="J297" i="2"/>
  <c r="BK230" i="2"/>
  <c r="J102" i="2"/>
  <c r="BK137" i="2"/>
  <c r="J173" i="2"/>
  <c r="BK102" i="2"/>
  <c r="J255" i="2"/>
  <c r="BK209" i="2"/>
  <c r="BK284" i="2"/>
  <c r="BK308" i="2"/>
  <c r="BK268" i="2"/>
  <c r="J178" i="2"/>
  <c r="J97" i="2"/>
  <c r="BK278" i="2"/>
  <c r="J230" i="2"/>
  <c r="J150" i="2"/>
  <c r="BK299" i="2"/>
  <c r="BK288" i="2"/>
  <c r="J209" i="2"/>
  <c r="J184" i="2"/>
  <c r="BK226" i="2"/>
  <c r="BK164" i="2"/>
  <c r="J268" i="2"/>
  <c r="BK214" i="2"/>
  <c r="BK139" i="2"/>
  <c r="R144" i="2" l="1"/>
  <c r="BK183" i="2"/>
  <c r="J183" i="2" s="1"/>
  <c r="J63" i="2" s="1"/>
  <c r="T183" i="2"/>
  <c r="R234" i="2"/>
  <c r="T234" i="2"/>
  <c r="P267" i="2"/>
  <c r="T267" i="2"/>
  <c r="T144" i="2"/>
  <c r="R183" i="2"/>
  <c r="P144" i="2"/>
  <c r="BK234" i="2"/>
  <c r="J234" i="2" s="1"/>
  <c r="J64" i="2" s="1"/>
  <c r="P296" i="2"/>
  <c r="R296" i="2"/>
  <c r="P183" i="2"/>
  <c r="P234" i="2"/>
  <c r="T296" i="2"/>
  <c r="T286" i="2" s="1"/>
  <c r="BK92" i="2"/>
  <c r="J92" i="2" s="1"/>
  <c r="J61" i="2" s="1"/>
  <c r="P92" i="2"/>
  <c r="R92" i="2"/>
  <c r="T92" i="2"/>
  <c r="BK144" i="2"/>
  <c r="J144" i="2"/>
  <c r="J62" i="2" s="1"/>
  <c r="P287" i="2"/>
  <c r="P286" i="2" s="1"/>
  <c r="T287" i="2"/>
  <c r="BK296" i="2"/>
  <c r="J296" i="2" s="1"/>
  <c r="J69" i="2" s="1"/>
  <c r="BK267" i="2"/>
  <c r="J267" i="2" s="1"/>
  <c r="J65" i="2" s="1"/>
  <c r="R267" i="2"/>
  <c r="BK287" i="2"/>
  <c r="J287" i="2"/>
  <c r="J68" i="2" s="1"/>
  <c r="R287" i="2"/>
  <c r="R286" i="2" s="1"/>
  <c r="BE102" i="2"/>
  <c r="BE106" i="2"/>
  <c r="F55" i="2"/>
  <c r="BE131" i="2"/>
  <c r="BE294" i="2"/>
  <c r="BE297" i="2"/>
  <c r="BE308" i="2"/>
  <c r="E80" i="2"/>
  <c r="BE97" i="2"/>
  <c r="BE150" i="2"/>
  <c r="BE156" i="2"/>
  <c r="BE173" i="2"/>
  <c r="BE191" i="2"/>
  <c r="BE218" i="2"/>
  <c r="BE230" i="2"/>
  <c r="BE239" i="2"/>
  <c r="BE255" i="2"/>
  <c r="BK303" i="2"/>
  <c r="J303" i="2" s="1"/>
  <c r="J70" i="2" s="1"/>
  <c r="BE111" i="2"/>
  <c r="BE222" i="2"/>
  <c r="BE235" i="2"/>
  <c r="BE139" i="2"/>
  <c r="BE292" i="2"/>
  <c r="BE127" i="2"/>
  <c r="BE137" i="2"/>
  <c r="BE145" i="2"/>
  <c r="BE178" i="2"/>
  <c r="BE205" i="2"/>
  <c r="BE262" i="2"/>
  <c r="BE284" i="2"/>
  <c r="BE290" i="2"/>
  <c r="BE301" i="2"/>
  <c r="BE304" i="2"/>
  <c r="BE133" i="2"/>
  <c r="BE169" i="2"/>
  <c r="BE184" i="2"/>
  <c r="BE197" i="2"/>
  <c r="BE201" i="2"/>
  <c r="BE209" i="2"/>
  <c r="BE214" i="2"/>
  <c r="BE226" i="2"/>
  <c r="BE237" i="2"/>
  <c r="BE247" i="2"/>
  <c r="BE257" i="2"/>
  <c r="BE268" i="2"/>
  <c r="BE273" i="2"/>
  <c r="BE278" i="2"/>
  <c r="BE299" i="2"/>
  <c r="BE93" i="2"/>
  <c r="BE164" i="2"/>
  <c r="BE288" i="2"/>
  <c r="BK283" i="2"/>
  <c r="J283" i="2" s="1"/>
  <c r="J66" i="2" s="1"/>
  <c r="F34" i="2"/>
  <c r="BA55" i="1"/>
  <c r="BA54" i="1" s="1"/>
  <c r="AW54" i="1" s="1"/>
  <c r="AK30" i="1" s="1"/>
  <c r="J34" i="2"/>
  <c r="AW55" i="1" s="1"/>
  <c r="F37" i="2"/>
  <c r="BD55" i="1" s="1"/>
  <c r="BD54" i="1" s="1"/>
  <c r="W33" i="1" s="1"/>
  <c r="F35" i="2"/>
  <c r="BB55" i="1" s="1"/>
  <c r="BB54" i="1" s="1"/>
  <c r="W31" i="1" s="1"/>
  <c r="F36" i="2"/>
  <c r="BC55" i="1" s="1"/>
  <c r="BC54" i="1" s="1"/>
  <c r="AY54" i="1" s="1"/>
  <c r="T91" i="2" l="1"/>
  <c r="T90" i="2" s="1"/>
  <c r="R91" i="2"/>
  <c r="R90" i="2" s="1"/>
  <c r="P91" i="2"/>
  <c r="P90" i="2" s="1"/>
  <c r="AU55" i="1" s="1"/>
  <c r="AU54" i="1" s="1"/>
  <c r="BK91" i="2"/>
  <c r="J91" i="2" s="1"/>
  <c r="J60" i="2" s="1"/>
  <c r="BK286" i="2"/>
  <c r="J286" i="2" s="1"/>
  <c r="J67" i="2" s="1"/>
  <c r="W30" i="1"/>
  <c r="W32" i="1"/>
  <c r="F33" i="2"/>
  <c r="AZ55" i="1" s="1"/>
  <c r="AZ54" i="1" s="1"/>
  <c r="AV54" i="1" s="1"/>
  <c r="AK29" i="1" s="1"/>
  <c r="J33" i="2"/>
  <c r="AV55" i="1" s="1"/>
  <c r="AT55" i="1" s="1"/>
  <c r="AX54" i="1"/>
  <c r="BK90" i="2" l="1"/>
  <c r="J90" i="2" s="1"/>
  <c r="J59" i="2" s="1"/>
  <c r="W29" i="1"/>
  <c r="AT54" i="1"/>
  <c r="J30" i="2" l="1"/>
  <c r="AG55" i="1" s="1"/>
  <c r="AN55" i="1" s="1"/>
  <c r="J39" i="2" l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<sst xmlns="http://schemas.openxmlformats.org/spreadsheetml/2006/main" count="2786" uniqueCount="564">
  <si>
    <t>Export Komplet</t>
  </si>
  <si>
    <t>VZ</t>
  </si>
  <si>
    <t>2.0</t>
  </si>
  <si>
    <t/>
  </si>
  <si>
    <t>False</t>
  </si>
  <si>
    <t>{4bfdb441-52a2-4042-8691-d6ac756854c8}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</si>
  <si>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</si>
  <si>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</si>
  <si>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</si>
  <si>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</si>
  <si>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</si>
  <si>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</si>
  <si>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</si>
  <si>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</si>
  <si>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</si>
  <si>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14-4-2021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</si>
  <si>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</si>
  <si>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</si>
  <si>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</si>
  <si>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>823</t>
  </si>
  <si>
    <t>CC-CZ:</t>
  </si>
  <si>
    <t>2</t>
  </si>
  <si>
    <t>Místo:</t>
  </si>
  <si>
    <t xml:space="preserve"> </t>
  </si>
  <si>
    <t>Datum:</t>
  </si>
  <si>
    <t>CZ-CPV:</t>
  </si>
  <si>
    <t>44000000-0</t>
  </si>
  <si>
    <t>Zadavatel:</t>
  </si>
  <si>
    <t>IČ:</t>
  </si>
  <si>
    <t>DIČ:</t>
  </si>
  <si>
    <t>Uchazeč:</t>
  </si>
  <si>
    <t>Vyplň údaj</t>
  </si>
  <si>
    <t>Projektant:</t>
  </si>
  <si>
    <t>Ing.arch. Petr Heteša</t>
  </si>
  <si>
    <t>True</t>
  </si>
  <si>
    <t>Zpracovatel:</t>
  </si>
  <si>
    <t>62550748</t>
  </si>
  <si>
    <t>Petr Štuk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</si>
  <si>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</si>
  <si>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</si>
  <si>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</si>
  <si>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</si>
  <si>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</si>
  <si>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</si>
  <si>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</si>
  <si>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</si>
  <si>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</si>
  <si>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</si>
  <si>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</si>
  <si>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</si>
  <si>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</si>
  <si>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</si>
  <si>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</si>
  <si>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</si>
  <si>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</si>
  <si>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</si>
  <si>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</si>
  <si>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</si>
  <si>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</si>
  <si>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</si>
  <si>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</si>
  <si>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</si>
  <si>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</si>
  <si>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</si>
  <si>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</si>
  <si>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</si>
  <si>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</si>
  <si>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</si>
  <si>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</si>
  <si>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</si>
  <si>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</si>
  <si>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</si>
  <si>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</si>
  <si>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</si>
  <si>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</si>
  <si>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</si>
  <si>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</si>
  <si>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</si>
  <si>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</si>
  <si>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Objekt 1</t>
  </si>
  <si>
    <t>STA</t>
  </si>
  <si>
    <t>1</t>
  </si>
  <si>
    <t>{ce78f1cc-179a-49c0-8154-4a4858f73c7b}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</si>
  <si>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</si>
  <si>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</si>
  <si>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</si>
  <si>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</si>
  <si>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</si>
  <si>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</si>
  <si>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</si>
  <si>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</si>
  <si>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</si>
  <si>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27 - Zakládání - drenáže</t>
  </si>
  <si>
    <t xml:space="preserve">    9 - Ostatní konstrukce a práce, bourání</t>
  </si>
  <si>
    <t xml:space="preserve">    91 - Doplňující práce na komunikaci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</si>
  <si>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</si>
  <si>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</si>
  <si>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</si>
  <si>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</si>
  <si>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</si>
  <si>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</si>
  <si>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</si>
  <si>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</si>
  <si>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</si>
  <si>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</si>
  <si>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</si>
  <si>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</si>
  <si>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</si>
  <si>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</si>
  <si>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</si>
  <si>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</si>
  <si>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</si>
  <si>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</si>
  <si>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</si>
  <si>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</si>
  <si>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</si>
  <si>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</si>
  <si>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</si>
  <si>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</si>
  <si>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strojně při souvislé ploše přes 500 m2, tl. vrstvy do 200 mm</t>
  </si>
  <si>
    <t>m2</t>
  </si>
  <si>
    <t>CS ÚRS 2021 01</t>
  </si>
  <si>
    <t>4</t>
  </si>
  <si>
    <t>PP</t>
  </si>
  <si>
    <t>VV</t>
  </si>
  <si>
    <t>20,8*38,8</t>
  </si>
  <si>
    <t>Součet</t>
  </si>
  <si>
    <t>122251102</t>
  </si>
  <si>
    <t>Odkopávky a prokopávky nezapažené strojně v hornině třídy těžitelnosti I skupiny 3 přes 20 do 50 m3</t>
  </si>
  <si>
    <t>m3</t>
  </si>
  <si>
    <t>odkopávka přebytečné zeminy - výškopolohopis</t>
  </si>
  <si>
    <t>20,8*24*0,3</t>
  </si>
  <si>
    <t>3</t>
  </si>
  <si>
    <t>181951112</t>
  </si>
  <si>
    <t>Úprava pláně vyrovnáním výškových rozdílů strojně v hornině třídy těžitelnosti I, skupiny 1 až 3 se zhutněním</t>
  </si>
  <si>
    <t>6</t>
  </si>
  <si>
    <t>131251102</t>
  </si>
  <si>
    <t>Hloubení nezapažených jam a zářezů strojně s urovnáním dna do předepsaného profilu a spádu v hornině třídy těžitelnosti I skupiny 3 přes 20 do 50 m3</t>
  </si>
  <si>
    <t>8</t>
  </si>
  <si>
    <t>hloubení jam pro základové patky</t>
  </si>
  <si>
    <t>28*0,6*0,6*1,2</t>
  </si>
  <si>
    <t>5</t>
  </si>
  <si>
    <t>132251103</t>
  </si>
  <si>
    <t>Hloubení nezapažených rýh šířky do 800 mm strojně s urovnáním dna do předepsaného profilu a spádu v hornině třídy těžitelnosti I skupiny 3 přes 50 do 100 m3</t>
  </si>
  <si>
    <t>10</t>
  </si>
  <si>
    <t>rýhy pro základové prahy</t>
  </si>
  <si>
    <t>(36,8-10*0,8)*0,6*1,1</t>
  </si>
  <si>
    <t>(18,8-6*0,8)*0,6*1,1</t>
  </si>
  <si>
    <t>Mezisoučet</t>
  </si>
  <si>
    <t xml:space="preserve">Rýhy pro vnější drenáž </t>
  </si>
  <si>
    <t>(36,8+18,8)*2*0,35*0,7</t>
  </si>
  <si>
    <t>Hloubení rýh pro vnitřní drenáž pod hřištěm</t>
  </si>
  <si>
    <t>36*2*0,3*0,2</t>
  </si>
  <si>
    <t>11*2*6,5*0,25*0,2</t>
  </si>
  <si>
    <t>12*0,3*0,2</t>
  </si>
  <si>
    <t>162751115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</si>
  <si>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</si>
  <si>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12</t>
  </si>
  <si>
    <t>149,76+12,096+95,93</t>
  </si>
  <si>
    <t>7</t>
  </si>
  <si>
    <t>167151101</t>
  </si>
  <si>
    <t>Nakládání, skládání a překládání neulehlého výkopku nebo sypaniny strojně nakládání, množství do 100 m3, z horniny třídy těžitelnosti I, skupiny 1 až 3</t>
  </si>
  <si>
    <t>14</t>
  </si>
  <si>
    <t>171201221</t>
  </si>
  <si>
    <t>Poplatek za uložení stavebního odpadu na skládce (skládkovné) zeminy a kamení zatříděného do Katalogu odpadů pod kódem 17 05 04</t>
  </si>
  <si>
    <t>t</t>
  </si>
  <si>
    <t>16</t>
  </si>
  <si>
    <t>257,786*1,8</t>
  </si>
  <si>
    <t>9</t>
  </si>
  <si>
    <t>171101101</t>
  </si>
  <si>
    <t>Rozbor zeminy pro likvidaci</t>
  </si>
  <si>
    <t>kpl</t>
  </si>
  <si>
    <t>18</t>
  </si>
  <si>
    <t>174151101</t>
  </si>
  <si>
    <t>Zásyp sypaninou z jakékoliv horniny strojně s uložením výkopku ve vrstvách se zhutněním jam, šachet, rýh nebo kolem objektů v těchto vykopávkách</t>
  </si>
  <si>
    <t>20</t>
  </si>
  <si>
    <t>bude použitý materiál z odkopávky (v případě nevhodnosti ke zhutnění bude zásyp z vhodných nakupovaných materiálů)</t>
  </si>
  <si>
    <t>20,8*8*0,15</t>
  </si>
  <si>
    <t>Zakládání</t>
  </si>
  <si>
    <t>11</t>
  </si>
  <si>
    <t>271532211</t>
  </si>
  <si>
    <t>Podsyp pod základové konstrukce se zhutněním a urovnáním povrchu z kameniva hrubého, frakce 32 - 63 mm</t>
  </si>
  <si>
    <t>22</t>
  </si>
  <si>
    <t>štěrkodrť 32/63 . . . 150mm</t>
  </si>
  <si>
    <t>36,4*18,4*0,15</t>
  </si>
  <si>
    <t>271572211</t>
  </si>
  <si>
    <t>Podsyp pod základové konstrukce se zhutněním a urovnáním povrchu ze štěrkopísku netříděného</t>
  </si>
  <si>
    <t>24</t>
  </si>
  <si>
    <t>štěrkodrť 0/32 . . . . 60+50mm</t>
  </si>
  <si>
    <t>36,4*18,4*0,06</t>
  </si>
  <si>
    <t>36,4*18,4*0,05</t>
  </si>
  <si>
    <t>13</t>
  </si>
  <si>
    <t>274313611</t>
  </si>
  <si>
    <t>Základy z betonu prostého pasy betonu kamenem neprokládaného tř. C 16/20</t>
  </si>
  <si>
    <t>26</t>
  </si>
  <si>
    <t>betonové základové prahy</t>
  </si>
  <si>
    <t>275313611</t>
  </si>
  <si>
    <t>Základy z betonu prostého patky a bloky z betonu kamenem neprokládaného tř. C 16/20</t>
  </si>
  <si>
    <t>28</t>
  </si>
  <si>
    <t>beton pro základové patky</t>
  </si>
  <si>
    <t>279113135</t>
  </si>
  <si>
    <t>Základové zdi z tvárnic ztraceného bednění včetně výplně z betonu bez zvláštních nároků na vliv prostředí třídy C 16/20, tloušťky zdiva přes 300 do 400 mm</t>
  </si>
  <si>
    <t>30</t>
  </si>
  <si>
    <t>(36,8+18,8)*2*0,5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</si>
  <si>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</si>
  <si>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</si>
  <si>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32</t>
  </si>
  <si>
    <t>15 kg /1m2</t>
  </si>
  <si>
    <t>55,6*15/1000*1,18</t>
  </si>
  <si>
    <t>17</t>
  </si>
  <si>
    <t>783937163</t>
  </si>
  <si>
    <t>Krycí (uzavírací) nátěr betonových podlah dvojnásobný epoxidový rozpouštědlový</t>
  </si>
  <si>
    <t>34</t>
  </si>
  <si>
    <t>nátěr betonových šalovacích tvárnic</t>
  </si>
  <si>
    <t>(36,8+18,8)*2*0,5*2</t>
  </si>
  <si>
    <t>27</t>
  </si>
  <si>
    <t>Zakládání - drenáže</t>
  </si>
  <si>
    <t>212755214</t>
  </si>
  <si>
    <t>Trativody bez lože z drenážních trubek plastových flexibilních D 100 mm</t>
  </si>
  <si>
    <t>m</t>
  </si>
  <si>
    <t>36</t>
  </si>
  <si>
    <t xml:space="preserve">vnější drenáž </t>
  </si>
  <si>
    <t>(36,8+18,8)*2</t>
  </si>
  <si>
    <t>vnitřní drenáž pod hřištěm</t>
  </si>
  <si>
    <t>11*2*6,5</t>
  </si>
  <si>
    <t>19</t>
  </si>
  <si>
    <t>212755215</t>
  </si>
  <si>
    <t>Trativody bez lože z drenážních trubek plastových flexibilních D 125 mm</t>
  </si>
  <si>
    <t>38</t>
  </si>
  <si>
    <t>36*2</t>
  </si>
  <si>
    <t>M</t>
  </si>
  <si>
    <t>28611223</t>
  </si>
  <si>
    <t>trubka drenážní flexibilní celoperforovaná PVC-U SN 4 DN 100 pro meliorace, dočasné nebo odlehčovací drenáže</t>
  </si>
  <si>
    <t>40</t>
  </si>
  <si>
    <t>254,2*1,08</t>
  </si>
  <si>
    <t>28611224</t>
  </si>
  <si>
    <t>trubka drenážní flexibilní celoperforovaná PVC-U SN 4 DN 125 pro meliorace, dočasné nebo odlehčovací drenáže</t>
  </si>
  <si>
    <t>42</t>
  </si>
  <si>
    <t>84*1,08</t>
  </si>
  <si>
    <t>271532212</t>
  </si>
  <si>
    <t>Podsyp pod základové konstrukce se zhutněním z hrubého kameniva frakce 16 až 32 mm</t>
  </si>
  <si>
    <t>44</t>
  </si>
  <si>
    <t>(36,8+18,8)*2*0,6*0,5</t>
  </si>
  <si>
    <t>23</t>
  </si>
  <si>
    <t>27110101</t>
  </si>
  <si>
    <t>D+M kontrolní šachta včetně napojení drenáže do stávající vodoteče</t>
  </si>
  <si>
    <t>46</t>
  </si>
  <si>
    <t>Šachta a práce dle PD</t>
  </si>
  <si>
    <t>935112211</t>
  </si>
  <si>
    <t>Osazení betonového příkopového žlabu s vyplněním a zatřením spár cementovou maltou s ložem tl. 100 mm z betonu prostého z betonových příkopových tvárnic šířky přes 500 do 800 mm</t>
  </si>
  <si>
    <t>48</t>
  </si>
  <si>
    <t>25</t>
  </si>
  <si>
    <t>59227035</t>
  </si>
  <si>
    <t>žlab odvodňovací betonový 510x 650x157mm</t>
  </si>
  <si>
    <t>50</t>
  </si>
  <si>
    <t>111,2*1,05</t>
  </si>
  <si>
    <t>918101111R00</t>
  </si>
  <si>
    <t>Lože pod obrubníky nebo obruby dlažeb z C 12/15</t>
  </si>
  <si>
    <t>52</t>
  </si>
  <si>
    <t>111,2*0,25*0,55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</si>
  <si>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</si>
  <si>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</si>
  <si>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54</t>
  </si>
  <si>
    <t>(36,8+18,8)*2*1,55</t>
  </si>
  <si>
    <t>69311088</t>
  </si>
  <si>
    <t>geotextilie netkaná separační, ochranná, filtrační, drenážní PES 500g/m2</t>
  </si>
  <si>
    <t>56</t>
  </si>
  <si>
    <t>172,36*1,08</t>
  </si>
  <si>
    <t>Ostatní konstrukce a práce, bourání</t>
  </si>
  <si>
    <t>29</t>
  </si>
  <si>
    <t>348101220</t>
  </si>
  <si>
    <t>Osazení vrat nebo vrátek k oplocení na sloupky ocelové, plochy jednotlivě přes 2 do 4 m2</t>
  </si>
  <si>
    <t>kus</t>
  </si>
  <si>
    <t>58</t>
  </si>
  <si>
    <t>55342335</t>
  </si>
  <si>
    <t>branka plotová jednokřídlá Pz s PVC vrstvou 1000x2030mm</t>
  </si>
  <si>
    <t>60</t>
  </si>
  <si>
    <t>31</t>
  </si>
  <si>
    <t>767995115</t>
  </si>
  <si>
    <t>Montáž ostatních atypických zámečnických konstrukcí hmotnosti přes 50 do 100 kg</t>
  </si>
  <si>
    <t>kg</t>
  </si>
  <si>
    <t>62</t>
  </si>
  <si>
    <t>trubka ocelová 108/6,3    . . . . 15,8kg/1mb</t>
  </si>
  <si>
    <t>28 ks pro patky</t>
  </si>
  <si>
    <t>28*4,5*15,8</t>
  </si>
  <si>
    <t>2 ks pro branku</t>
  </si>
  <si>
    <t>2*4,5*15,8</t>
  </si>
  <si>
    <t>55283917</t>
  </si>
  <si>
    <t>trubka ocelová bezešvá hladká jakost 11 353 108x6,3mm</t>
  </si>
  <si>
    <t>64</t>
  </si>
  <si>
    <t>trubky ocelové dle DP</t>
  </si>
  <si>
    <t>28*4,5*1,08</t>
  </si>
  <si>
    <t>2*4,5*1,08</t>
  </si>
  <si>
    <t>33</t>
  </si>
  <si>
    <t>628613611</t>
  </si>
  <si>
    <t>Žárové zinkování ponorem dílů ocelových konstrukcí hmotnosti dílců do 100 kg</t>
  </si>
  <si>
    <t>66</t>
  </si>
  <si>
    <t>901</t>
  </si>
  <si>
    <t>D+M ochranné sportovní sítě, vč. doplňků</t>
  </si>
  <si>
    <t>68</t>
  </si>
  <si>
    <t>ochranná sportovní síť výšky 4m</t>
  </si>
  <si>
    <t>(36,8+18,8)*2*4</t>
  </si>
  <si>
    <t>35</t>
  </si>
  <si>
    <t>902.1</t>
  </si>
  <si>
    <t>D+M konstrukce pro uchycení hrací sítě pro volejbal, nohejbal a jiné sprorty - provedení dle PD</t>
  </si>
  <si>
    <t>70</t>
  </si>
  <si>
    <t>konstrukce pro uchycení hrací sítě pro volejbal, nohejbal a jiné sprorty - provedení dle PD</t>
  </si>
  <si>
    <t>91</t>
  </si>
  <si>
    <t>Doplňující práce na komunikaci</t>
  </si>
  <si>
    <t>565136121.1</t>
  </si>
  <si>
    <t>D+M  tartanový koberec červené barvy, včetně lajnování</t>
  </si>
  <si>
    <t>72</t>
  </si>
  <si>
    <t>D+M tartanový koberec červené barvy, včetně lajnování</t>
  </si>
  <si>
    <t>Sportovní povrch D+M litý, vodopropustný, pryžový povrch (tartan) TPV sport 10mm z prvotřídního TPV granulátu a PU pojiva</t>
  </si>
  <si>
    <t>18,4*36,4</t>
  </si>
  <si>
    <t>37</t>
  </si>
  <si>
    <t>565191111</t>
  </si>
  <si>
    <t>Podklad ploch pro tělovýchovu vícevrstvý s vrchní vrstvou z asfaltového koberce o celkové tloušťce od 180 do 280 mm</t>
  </si>
  <si>
    <t>74</t>
  </si>
  <si>
    <t>asfaltový koberec hrubozrnný</t>
  </si>
  <si>
    <t>565191112</t>
  </si>
  <si>
    <t>76</t>
  </si>
  <si>
    <t>asfaltový koberec drenážní jemnozrnný</t>
  </si>
  <si>
    <t>998</t>
  </si>
  <si>
    <t>Přesun hmot</t>
  </si>
  <si>
    <t>39</t>
  </si>
  <si>
    <t>998223011</t>
  </si>
  <si>
    <t>Přesun hmot pro pozemní komunikace s krytem dlážděným dopravní vzdálenost do 200 m jakékoliv délky objektu</t>
  </si>
  <si>
    <t>78</t>
  </si>
  <si>
    <t>VRN</t>
  </si>
  <si>
    <t>Vedlejší rozpočtové náklady</t>
  </si>
  <si>
    <t>VRN1</t>
  </si>
  <si>
    <t>Průzkumné, geodetické a projektové práce</t>
  </si>
  <si>
    <t>011002000R</t>
  </si>
  <si>
    <t>Vytýčení a zabezpečení IS</t>
  </si>
  <si>
    <t>80</t>
  </si>
  <si>
    <t>41</t>
  </si>
  <si>
    <t>012203000</t>
  </si>
  <si>
    <t>Geodetické práce při provádění stavby</t>
  </si>
  <si>
    <t>82</t>
  </si>
  <si>
    <t>012303000</t>
  </si>
  <si>
    <t>Geodetické práce po výstavbě</t>
  </si>
  <si>
    <t>84</t>
  </si>
  <si>
    <t>43</t>
  </si>
  <si>
    <t>013254000</t>
  </si>
  <si>
    <t>Dokumentace skutečného provedení stavby</t>
  </si>
  <si>
    <t>86</t>
  </si>
  <si>
    <t>VRN3</t>
  </si>
  <si>
    <t>Zařízení staveniště</t>
  </si>
  <si>
    <t>032903000</t>
  </si>
  <si>
    <t>Náklady na provoz a údržbu vybavení staveniště</t>
  </si>
  <si>
    <t>88</t>
  </si>
  <si>
    <t>45</t>
  </si>
  <si>
    <t>034103000</t>
  </si>
  <si>
    <t>Oplocení staveniště</t>
  </si>
  <si>
    <t>90</t>
  </si>
  <si>
    <t>039103000</t>
  </si>
  <si>
    <t>Rozebrání, bourání a odvoz zařízení staveniště</t>
  </si>
  <si>
    <t>92</t>
  </si>
  <si>
    <t>VRN9</t>
  </si>
  <si>
    <t>Ostatní náklady</t>
  </si>
  <si>
    <t>47</t>
  </si>
  <si>
    <t>090001000</t>
  </si>
  <si>
    <t xml:space="preserve">D+M cena je za běžný metr. Výška mantinelů je max. 1,20 m. Mantinely obsahují 2 dvířka (větší počet dvířek je za příplatek). Kovová konstrukce (povrchově ošetřena nátěrem), na které je připevněna vodovzdorná překližka tl. 15mm. </t>
  </si>
  <si>
    <t>bm</t>
  </si>
  <si>
    <t>1024</t>
  </si>
  <si>
    <t>1067330822</t>
  </si>
  <si>
    <t>18,4*2+36,4*2</t>
  </si>
  <si>
    <t>091002000</t>
  </si>
  <si>
    <t>Ostatní náklady související s objektem</t>
  </si>
  <si>
    <t>…kpl</t>
  </si>
  <si>
    <t>-311433814</t>
  </si>
  <si>
    <t xml:space="preserve">Rozměry branky: vnitřní 2x3m, venkovní 2,08x3,16 m Branka se skládá z rozkládacího rámu (jekl AL 80/80) a pevné, ocelové (ZN) konstrukce pro síť </t>
  </si>
  <si>
    <t xml:space="preserve">(spodní hloubka 1,20 m, horní hloubka 0,98 m). Součástí dodávky je kotvení proti převrácení branky.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</si>
  <si>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</si>
  <si>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</si>
  <si>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</si>
  <si>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</si>
  <si>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</si>
  <si>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</si>
  <si>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</si>
  <si>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</si>
  <si>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</si>
  <si>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</si>
  <si>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</si>
  <si>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</si>
  <si>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</si>
  <si>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</si>
  <si>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</si>
  <si>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</si>
  <si>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</si>
  <si>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</si>
  <si>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</si>
  <si>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</si>
  <si>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</si>
  <si>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</si>
  <si>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</si>
  <si>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</si>
  <si>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</si>
  <si>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</si>
  <si>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</si>
  <si>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</si>
  <si>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</si>
  <si>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</si>
  <si>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</si>
  <si>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</si>
  <si>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</si>
  <si>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</si>
  <si>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</si>
  <si>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</si>
  <si>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</si>
  <si>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</si>
  <si>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</si>
  <si>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</si>
  <si>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</si>
  <si>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</si>
  <si>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</si>
  <si>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</si>
  <si>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</si>
  <si>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</si>
  <si>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</si>
  <si>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</si>
  <si>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</si>
  <si>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</si>
  <si>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</si>
  <si>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</si>
  <si>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</si>
  <si>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</si>
  <si>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</si>
  <si>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</si>
  <si>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</si>
  <si>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</si>
  <si>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</si>
  <si>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</si>
  <si>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</si>
  <si>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</si>
  <si>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</si>
  <si>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</si>
  <si>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</si>
  <si>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</si>
  <si>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</si>
  <si>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</si>
  <si>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</si>
  <si>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</si>
  <si>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</si>
  <si>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</si>
  <si>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</si>
  <si>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</si>
  <si>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</si>
  <si>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</si>
  <si>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</si>
  <si>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</si>
  <si>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</si>
  <si>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</si>
  <si>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</si>
  <si>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</si>
  <si>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</si>
  <si>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</si>
  <si>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</si>
  <si>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</si>
  <si>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</si>
  <si>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</si>
  <si>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</si>
  <si>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</si>
  <si>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</si>
  <si>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</si>
  <si>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</si>
  <si>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</si>
  <si>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</si>
  <si>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</si>
  <si>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</si>
  <si>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</si>
  <si>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</si>
  <si>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</si>
  <si>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</si>
  <si>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</si>
  <si>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</si>
  <si>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</si>
  <si>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</si>
  <si>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</si>
  <si>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</si>
  <si>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</si>
  <si>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</si>
  <si>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</si>
  <si>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</si>
  <si>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</si>
  <si>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</si>
  <si>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</si>
  <si>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</si>
  <si>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</si>
  <si>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</si>
  <si>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</si>
  <si>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</si>
  <si>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</si>
  <si>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</si>
  <si>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</si>
  <si>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</si>
  <si>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</si>
  <si>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</si>
  <si>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</si>
  <si>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</si>
  <si>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</si>
  <si>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</si>
  <si>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</si>
  <si>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</si>
  <si>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</si>
  <si>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</si>
  <si>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</si>
  <si>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</si>
  <si>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</si>
  <si>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</si>
  <si>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</si>
  <si>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</si>
  <si>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</si>
  <si>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</si>
  <si>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</si>
  <si>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</si>
  <si>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</si>
  <si>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</si>
  <si>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</si>
  <si>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</si>
  <si>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</si>
  <si>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</si>
  <si>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</si>
  <si>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</si>
  <si>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</si>
  <si>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</si>
  <si>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</si>
  <si>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</si>
  <si>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</si>
  <si>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</si>
  <si>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</si>
  <si>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</si>
  <si>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</si>
  <si>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</si>
  <si>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</si>
  <si>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</si>
  <si>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</si>
  <si>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</si>
  <si>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</si>
  <si>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</si>
  <si>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</si>
  <si>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</si>
  <si>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</si>
  <si>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</si>
  <si>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</si>
  <si>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</si>
  <si>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</si>
  <si>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</si>
  <si>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</si>
  <si>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</si>
  <si>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</si>
  <si>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</si>
  <si>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</si>
  <si>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</si>
  <si>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</si>
  <si>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</si>
  <si>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</si>
  <si>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</si>
  <si>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00581283</t>
  </si>
  <si>
    <t>Obec Habří, Habří 32, 37384</t>
  </si>
  <si>
    <t>Výstavba multifunkčního hřiště</t>
  </si>
  <si>
    <t>Objekt 1 - Multifunkční hřiště</t>
  </si>
  <si>
    <t>Multifunkční hřiště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</si>
</sst>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49" fontId="2" fillId="0" borderId="0" xfId="0" applyNumberFormat="1" applyFont="1" applyAlignment="1">
      <alignment horizontal="left" vertical="center"/>
    </xf>
    <xf numFmtId="49" fontId="49" fillId="0" borderId="0" xfId="0" applyNumberFormat="1" applyFont="1"/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Q59" sqref="Q59"/>
    </sheetView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x14ac:dyDescent="0.2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" customHeight="1" x14ac:dyDescent="0.2">
      <c r="AR2" s="302" t="s">
        <v>6</v>
      </c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9" t="s">
        <v>7</v>
      </c>
      <c r="BT2" s="19" t="s">
        <v>8</v>
      </c>
    </row>
    <row r="3" spans="1:74" s="1" customFormat="1" ht="6.9" customHeight="1" x14ac:dyDescent="0.2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" customHeight="1" x14ac:dyDescent="0.2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 x14ac:dyDescent="0.2">
      <c r="B5" s="22"/>
      <c r="D5" s="26" t="s">
        <v>14</v>
      </c>
      <c r="K5" s="288" t="s">
        <v>15</v>
      </c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K5" s="289"/>
      <c r="AL5" s="289"/>
      <c r="AM5" s="289"/>
      <c r="AN5" s="289"/>
      <c r="AO5" s="289"/>
      <c r="AR5" s="22"/>
      <c r="BE5" s="285" t="s">
        <v>16</v>
      </c>
      <c r="BS5" s="19" t="s">
        <v>7</v>
      </c>
    </row>
    <row r="6" spans="1:74" s="1" customFormat="1" ht="36.9" customHeight="1" x14ac:dyDescent="0.2">
      <c r="B6" s="22"/>
      <c r="D6" s="28" t="s">
        <v>17</v>
      </c>
      <c r="K6" s="290" t="s">
        <v>561</v>
      </c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R6" s="22"/>
      <c r="BE6" s="286"/>
      <c r="BS6" s="19" t="s">
        <v>7</v>
      </c>
    </row>
    <row r="7" spans="1:74" s="1" customFormat="1" ht="12" customHeight="1" x14ac:dyDescent="0.2">
      <c r="B7" s="22"/>
      <c r="D7" s="29" t="s">
        <v>18</v>
      </c>
      <c r="K7" s="27" t="s">
        <v>19</v>
      </c>
      <c r="AK7" s="29" t="s">
        <v>20</v>
      </c>
      <c r="AN7" s="27" t="s">
        <v>21</v>
      </c>
      <c r="AR7" s="22"/>
      <c r="BE7" s="286"/>
      <c r="BS7" s="19" t="s">
        <v>7</v>
      </c>
    </row>
    <row r="8" spans="1:74" s="1" customFormat="1" ht="12" customHeight="1" x14ac:dyDescent="0.2">
      <c r="B8" s="22"/>
      <c r="D8" s="29" t="s">
        <v>22</v>
      </c>
      <c r="K8" s="27" t="s">
        <v>23</v>
      </c>
      <c r="AK8" s="29" t="s">
        <v>24</v>
      </c>
      <c r="AN8" s="30" t="s">
        <v>31</v>
      </c>
      <c r="AR8" s="22"/>
      <c r="BE8" s="286"/>
      <c r="BS8" s="19" t="s">
        <v>7</v>
      </c>
    </row>
    <row r="9" spans="1:74" s="1" customFormat="1" ht="29.25" customHeight="1" x14ac:dyDescent="0.2">
      <c r="B9" s="22"/>
      <c r="D9" s="26" t="s">
        <v>25</v>
      </c>
      <c r="K9" s="31" t="s">
        <v>26</v>
      </c>
      <c r="AR9" s="22"/>
      <c r="BE9" s="286"/>
      <c r="BS9" s="19" t="s">
        <v>7</v>
      </c>
    </row>
    <row r="10" spans="1:74" s="1" customFormat="1" ht="12" customHeight="1" x14ac:dyDescent="0.3">
      <c r="B10" s="22"/>
      <c r="D10" s="29" t="s">
        <v>27</v>
      </c>
      <c r="AK10" s="29" t="s">
        <v>28</v>
      </c>
      <c r="AN10" s="281" t="s">
        <v>559</v>
      </c>
      <c r="AR10" s="22"/>
      <c r="BE10" s="286"/>
      <c r="BS10" s="19" t="s">
        <v>7</v>
      </c>
    </row>
    <row r="11" spans="1:74" s="1" customFormat="1" ht="18.45" customHeight="1" x14ac:dyDescent="0.2">
      <c r="B11" s="22"/>
      <c r="E11" s="27" t="s">
        <v>560</v>
      </c>
      <c r="AK11" s="29" t="s">
        <v>29</v>
      </c>
      <c r="AN11" s="27" t="s">
        <v>3</v>
      </c>
      <c r="AR11" s="22"/>
      <c r="BE11" s="286"/>
      <c r="BS11" s="19" t="s">
        <v>7</v>
      </c>
    </row>
    <row r="12" spans="1:74" s="1" customFormat="1" ht="6.9" customHeight="1" x14ac:dyDescent="0.2">
      <c r="B12" s="22"/>
      <c r="AR12" s="22"/>
      <c r="BE12" s="286"/>
      <c r="BS12" s="19" t="s">
        <v>7</v>
      </c>
    </row>
    <row r="13" spans="1:74" s="1" customFormat="1" ht="12" customHeight="1" x14ac:dyDescent="0.2">
      <c r="B13" s="22"/>
      <c r="D13" s="29" t="s">
        <v>30</v>
      </c>
      <c r="AK13" s="29" t="s">
        <v>28</v>
      </c>
      <c r="AN13" s="32" t="s">
        <v>31</v>
      </c>
      <c r="AR13" s="22"/>
      <c r="BE13" s="286"/>
      <c r="BS13" s="19" t="s">
        <v>7</v>
      </c>
    </row>
    <row r="14" spans="1:74" ht="13.2" x14ac:dyDescent="0.2">
      <c r="B14" s="22"/>
      <c r="E14" s="291" t="s">
        <v>31</v>
      </c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29" t="s">
        <v>29</v>
      </c>
      <c r="AN14" s="32" t="s">
        <v>31</v>
      </c>
      <c r="AR14" s="22"/>
      <c r="BE14" s="286"/>
      <c r="BS14" s="19" t="s">
        <v>7</v>
      </c>
    </row>
    <row r="15" spans="1:74" s="1" customFormat="1" ht="6.9" customHeight="1" x14ac:dyDescent="0.2">
      <c r="B15" s="22"/>
      <c r="AR15" s="22"/>
      <c r="BE15" s="286"/>
      <c r="BS15" s="19" t="s">
        <v>4</v>
      </c>
    </row>
    <row r="16" spans="1:74" s="1" customFormat="1" ht="12" customHeight="1" x14ac:dyDescent="0.2">
      <c r="B16" s="22"/>
      <c r="D16" s="29" t="s">
        <v>32</v>
      </c>
      <c r="AK16" s="29" t="s">
        <v>28</v>
      </c>
      <c r="AN16" s="27" t="s">
        <v>3</v>
      </c>
      <c r="AR16" s="22"/>
      <c r="BE16" s="286"/>
      <c r="BS16" s="19" t="s">
        <v>4</v>
      </c>
    </row>
    <row r="17" spans="1:71" s="1" customFormat="1" ht="18.45" customHeight="1" x14ac:dyDescent="0.2">
      <c r="B17" s="22"/>
      <c r="E17" s="27" t="s">
        <v>33</v>
      </c>
      <c r="AK17" s="29" t="s">
        <v>29</v>
      </c>
      <c r="AN17" s="27" t="s">
        <v>3</v>
      </c>
      <c r="AR17" s="22"/>
      <c r="BE17" s="286"/>
      <c r="BS17" s="19" t="s">
        <v>34</v>
      </c>
    </row>
    <row r="18" spans="1:71" s="1" customFormat="1" ht="6.9" customHeight="1" x14ac:dyDescent="0.2">
      <c r="B18" s="22"/>
      <c r="AR18" s="22"/>
      <c r="BE18" s="286"/>
      <c r="BS18" s="19" t="s">
        <v>7</v>
      </c>
    </row>
    <row r="19" spans="1:71" s="1" customFormat="1" ht="12" customHeight="1" x14ac:dyDescent="0.2">
      <c r="B19" s="22"/>
      <c r="D19" s="29" t="s">
        <v>35</v>
      </c>
      <c r="AK19" s="29" t="s">
        <v>28</v>
      </c>
      <c r="AN19" s="27" t="s">
        <v>36</v>
      </c>
      <c r="AR19" s="22"/>
      <c r="BE19" s="286"/>
      <c r="BS19" s="19" t="s">
        <v>7</v>
      </c>
    </row>
    <row r="20" spans="1:71" s="1" customFormat="1" ht="18.45" customHeight="1" x14ac:dyDescent="0.2">
      <c r="B20" s="22"/>
      <c r="E20" s="27" t="s">
        <v>37</v>
      </c>
      <c r="AK20" s="29" t="s">
        <v>29</v>
      </c>
      <c r="AN20" s="27" t="s">
        <v>3</v>
      </c>
      <c r="AR20" s="22"/>
      <c r="BE20" s="286"/>
      <c r="BS20" s="19" t="s">
        <v>34</v>
      </c>
    </row>
    <row r="21" spans="1:71" s="1" customFormat="1" ht="6.9" customHeight="1" x14ac:dyDescent="0.2">
      <c r="B21" s="22"/>
      <c r="AR21" s="22"/>
      <c r="BE21" s="286"/>
    </row>
    <row r="22" spans="1:71" s="1" customFormat="1" ht="12" customHeight="1" x14ac:dyDescent="0.2">
      <c r="B22" s="22"/>
      <c r="D22" s="29" t="s">
        <v>38</v>
      </c>
      <c r="AR22" s="22"/>
      <c r="BE22" s="286"/>
    </row>
    <row r="23" spans="1:71" s="1" customFormat="1" ht="47.25" customHeight="1" x14ac:dyDescent="0.2">
      <c r="B23" s="22"/>
      <c r="E23" s="293" t="s">
        <v>39</v>
      </c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  <c r="AC23" s="293"/>
      <c r="AD23" s="293"/>
      <c r="AE23" s="293"/>
      <c r="AF23" s="293"/>
      <c r="AG23" s="293"/>
      <c r="AH23" s="293"/>
      <c r="AI23" s="293"/>
      <c r="AJ23" s="293"/>
      <c r="AK23" s="293"/>
      <c r="AL23" s="293"/>
      <c r="AM23" s="293"/>
      <c r="AN23" s="293"/>
      <c r="AR23" s="22"/>
      <c r="BE23" s="286"/>
    </row>
    <row r="24" spans="1:71" s="1" customFormat="1" ht="6.9" customHeight="1" x14ac:dyDescent="0.2">
      <c r="B24" s="22"/>
      <c r="AR24" s="22"/>
      <c r="BE24" s="286"/>
    </row>
    <row r="25" spans="1:71" s="1" customFormat="1" ht="6.9" customHeight="1" x14ac:dyDescent="0.2">
      <c r="B25" s="22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22"/>
      <c r="BE25" s="286"/>
    </row>
    <row r="26" spans="1:71" s="2" customFormat="1" ht="25.95" customHeight="1" x14ac:dyDescent="0.2">
      <c r="A26" s="35"/>
      <c r="B26" s="36"/>
      <c r="C26" s="35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4">
        <f>ROUND(AG54,2)</f>
        <v>0</v>
      </c>
      <c r="AL26" s="295"/>
      <c r="AM26" s="295"/>
      <c r="AN26" s="295"/>
      <c r="AO26" s="295"/>
      <c r="AP26" s="35"/>
      <c r="AQ26" s="35"/>
      <c r="AR26" s="36"/>
      <c r="BE26" s="286"/>
    </row>
    <row r="27" spans="1:71" s="2" customFormat="1" ht="6.9" customHeight="1" x14ac:dyDescent="0.2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6"/>
    </row>
    <row r="28" spans="1:71" s="2" customFormat="1" ht="13.2" x14ac:dyDescent="0.2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296" t="s">
        <v>41</v>
      </c>
      <c r="M28" s="296"/>
      <c r="N28" s="296"/>
      <c r="O28" s="296"/>
      <c r="P28" s="296"/>
      <c r="Q28" s="35"/>
      <c r="R28" s="35"/>
      <c r="S28" s="35"/>
      <c r="T28" s="35"/>
      <c r="U28" s="35"/>
      <c r="V28" s="35"/>
      <c r="W28" s="296" t="s">
        <v>42</v>
      </c>
      <c r="X28" s="296"/>
      <c r="Y28" s="296"/>
      <c r="Z28" s="296"/>
      <c r="AA28" s="296"/>
      <c r="AB28" s="296"/>
      <c r="AC28" s="296"/>
      <c r="AD28" s="296"/>
      <c r="AE28" s="296"/>
      <c r="AF28" s="35"/>
      <c r="AG28" s="35"/>
      <c r="AH28" s="35"/>
      <c r="AI28" s="35"/>
      <c r="AJ28" s="35"/>
      <c r="AK28" s="296" t="s">
        <v>43</v>
      </c>
      <c r="AL28" s="296"/>
      <c r="AM28" s="296"/>
      <c r="AN28" s="296"/>
      <c r="AO28" s="296"/>
      <c r="AP28" s="35"/>
      <c r="AQ28" s="35"/>
      <c r="AR28" s="36"/>
      <c r="BE28" s="286"/>
    </row>
    <row r="29" spans="1:71" s="3" customFormat="1" ht="14.4" customHeight="1" x14ac:dyDescent="0.2">
      <c r="B29" s="40"/>
      <c r="D29" s="29" t="s">
        <v>44</v>
      </c>
      <c r="F29" s="29" t="s">
        <v>45</v>
      </c>
      <c r="L29" s="284">
        <v>0.21</v>
      </c>
      <c r="M29" s="283"/>
      <c r="N29" s="283"/>
      <c r="O29" s="283"/>
      <c r="P29" s="283"/>
      <c r="W29" s="282">
        <f>ROUND(AZ54, 2)</f>
        <v>0</v>
      </c>
      <c r="X29" s="283"/>
      <c r="Y29" s="283"/>
      <c r="Z29" s="283"/>
      <c r="AA29" s="283"/>
      <c r="AB29" s="283"/>
      <c r="AC29" s="283"/>
      <c r="AD29" s="283"/>
      <c r="AE29" s="283"/>
      <c r="AK29" s="282">
        <f>ROUND(AV54, 2)</f>
        <v>0</v>
      </c>
      <c r="AL29" s="283"/>
      <c r="AM29" s="283"/>
      <c r="AN29" s="283"/>
      <c r="AO29" s="283"/>
      <c r="AR29" s="40"/>
      <c r="BE29" s="287"/>
    </row>
    <row r="30" spans="1:71" s="3" customFormat="1" ht="14.4" customHeight="1" x14ac:dyDescent="0.2">
      <c r="B30" s="40"/>
      <c r="F30" s="29" t="s">
        <v>46</v>
      </c>
      <c r="L30" s="284">
        <v>0.15</v>
      </c>
      <c r="M30" s="283"/>
      <c r="N30" s="283"/>
      <c r="O30" s="283"/>
      <c r="P30" s="283"/>
      <c r="W30" s="282">
        <f>ROUND(BA54, 2)</f>
        <v>0</v>
      </c>
      <c r="X30" s="283"/>
      <c r="Y30" s="283"/>
      <c r="Z30" s="283"/>
      <c r="AA30" s="283"/>
      <c r="AB30" s="283"/>
      <c r="AC30" s="283"/>
      <c r="AD30" s="283"/>
      <c r="AE30" s="283"/>
      <c r="AK30" s="282">
        <f>ROUND(AW54, 2)</f>
        <v>0</v>
      </c>
      <c r="AL30" s="283"/>
      <c r="AM30" s="283"/>
      <c r="AN30" s="283"/>
      <c r="AO30" s="283"/>
      <c r="AR30" s="40"/>
      <c r="BE30" s="287"/>
    </row>
    <row r="31" spans="1:71" s="3" customFormat="1" ht="14.4" hidden="1" customHeight="1" x14ac:dyDescent="0.2">
      <c r="B31" s="40"/>
      <c r="F31" s="29" t="s">
        <v>47</v>
      </c>
      <c r="L31" s="284">
        <v>0.21</v>
      </c>
      <c r="M31" s="283"/>
      <c r="N31" s="283"/>
      <c r="O31" s="283"/>
      <c r="P31" s="283"/>
      <c r="W31" s="282">
        <f>ROUND(BB54, 2)</f>
        <v>0</v>
      </c>
      <c r="X31" s="283"/>
      <c r="Y31" s="283"/>
      <c r="Z31" s="283"/>
      <c r="AA31" s="283"/>
      <c r="AB31" s="283"/>
      <c r="AC31" s="283"/>
      <c r="AD31" s="283"/>
      <c r="AE31" s="283"/>
      <c r="AK31" s="282">
        <v>0</v>
      </c>
      <c r="AL31" s="283"/>
      <c r="AM31" s="283"/>
      <c r="AN31" s="283"/>
      <c r="AO31" s="283"/>
      <c r="AR31" s="40"/>
      <c r="BE31" s="287"/>
    </row>
    <row r="32" spans="1:71" s="3" customFormat="1" ht="14.4" hidden="1" customHeight="1" x14ac:dyDescent="0.2">
      <c r="B32" s="40"/>
      <c r="F32" s="29" t="s">
        <v>48</v>
      </c>
      <c r="L32" s="284">
        <v>0.15</v>
      </c>
      <c r="M32" s="283"/>
      <c r="N32" s="283"/>
      <c r="O32" s="283"/>
      <c r="P32" s="283"/>
      <c r="W32" s="282">
        <f>ROUND(BC54, 2)</f>
        <v>0</v>
      </c>
      <c r="X32" s="283"/>
      <c r="Y32" s="283"/>
      <c r="Z32" s="283"/>
      <c r="AA32" s="283"/>
      <c r="AB32" s="283"/>
      <c r="AC32" s="283"/>
      <c r="AD32" s="283"/>
      <c r="AE32" s="283"/>
      <c r="AK32" s="282">
        <v>0</v>
      </c>
      <c r="AL32" s="283"/>
      <c r="AM32" s="283"/>
      <c r="AN32" s="283"/>
      <c r="AO32" s="283"/>
      <c r="AR32" s="40"/>
      <c r="BE32" s="287"/>
    </row>
    <row r="33" spans="1:57" s="3" customFormat="1" ht="14.4" hidden="1" customHeight="1" x14ac:dyDescent="0.2">
      <c r="B33" s="40"/>
      <c r="F33" s="29" t="s">
        <v>49</v>
      </c>
      <c r="L33" s="284">
        <v>0</v>
      </c>
      <c r="M33" s="283"/>
      <c r="N33" s="283"/>
      <c r="O33" s="283"/>
      <c r="P33" s="283"/>
      <c r="W33" s="282">
        <f>ROUND(BD54, 2)</f>
        <v>0</v>
      </c>
      <c r="X33" s="283"/>
      <c r="Y33" s="283"/>
      <c r="Z33" s="283"/>
      <c r="AA33" s="283"/>
      <c r="AB33" s="283"/>
      <c r="AC33" s="283"/>
      <c r="AD33" s="283"/>
      <c r="AE33" s="283"/>
      <c r="AK33" s="282">
        <v>0</v>
      </c>
      <c r="AL33" s="283"/>
      <c r="AM33" s="283"/>
      <c r="AN33" s="283"/>
      <c r="AO33" s="283"/>
      <c r="AR33" s="40"/>
    </row>
    <row r="34" spans="1:57" s="2" customFormat="1" ht="6.9" customHeight="1" x14ac:dyDescent="0.2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35"/>
    </row>
    <row r="35" spans="1:57" s="2" customFormat="1" ht="25.95" customHeight="1" x14ac:dyDescent="0.2">
      <c r="A35" s="35"/>
      <c r="B35" s="36"/>
      <c r="C35" s="41"/>
      <c r="D35" s="42" t="s">
        <v>50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51</v>
      </c>
      <c r="U35" s="43"/>
      <c r="V35" s="43"/>
      <c r="W35" s="43"/>
      <c r="X35" s="316" t="s">
        <v>52</v>
      </c>
      <c r="Y35" s="317"/>
      <c r="Z35" s="317"/>
      <c r="AA35" s="317"/>
      <c r="AB35" s="317"/>
      <c r="AC35" s="43"/>
      <c r="AD35" s="43"/>
      <c r="AE35" s="43"/>
      <c r="AF35" s="43"/>
      <c r="AG35" s="43"/>
      <c r="AH35" s="43"/>
      <c r="AI35" s="43"/>
      <c r="AJ35" s="43"/>
      <c r="AK35" s="318">
        <f>SUM(AK26:AK33)</f>
        <v>0</v>
      </c>
      <c r="AL35" s="317"/>
      <c r="AM35" s="317"/>
      <c r="AN35" s="317"/>
      <c r="AO35" s="319"/>
      <c r="AP35" s="41"/>
      <c r="AQ35" s="41"/>
      <c r="AR35" s="36"/>
      <c r="BE35" s="35"/>
    </row>
    <row r="36" spans="1:57" s="2" customFormat="1" ht="6.9" customHeight="1" x14ac:dyDescent="0.2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pans="1:57" s="2" customFormat="1" ht="6.9" customHeight="1" x14ac:dyDescent="0.2">
      <c r="A37" s="35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6"/>
      <c r="BE37" s="35"/>
    </row>
    <row r="41" spans="1:57" s="2" customFormat="1" ht="6.9" customHeight="1" x14ac:dyDescent="0.2">
      <c r="A41" s="35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6"/>
      <c r="BE41" s="35"/>
    </row>
    <row r="42" spans="1:57" s="2" customFormat="1" ht="24.9" customHeight="1" x14ac:dyDescent="0.2">
      <c r="A42" s="35"/>
      <c r="B42" s="36"/>
      <c r="C42" s="23" t="s">
        <v>53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6"/>
      <c r="BE42" s="35"/>
    </row>
    <row r="43" spans="1:57" s="2" customFormat="1" ht="6.9" customHeight="1" x14ac:dyDescent="0.2">
      <c r="A43" s="35"/>
      <c r="B43" s="36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6"/>
      <c r="BE43" s="35"/>
    </row>
    <row r="44" spans="1:57" s="4" customFormat="1" ht="12" customHeight="1" x14ac:dyDescent="0.2">
      <c r="B44" s="49"/>
      <c r="C44" s="29" t="s">
        <v>14</v>
      </c>
      <c r="L44" s="4" t="str">
        <f>K5</f>
        <v>14-4-2021</v>
      </c>
      <c r="AR44" s="49"/>
    </row>
    <row r="45" spans="1:57" s="5" customFormat="1" ht="36.9" customHeight="1" x14ac:dyDescent="0.2">
      <c r="B45" s="50"/>
      <c r="C45" s="51" t="s">
        <v>17</v>
      </c>
      <c r="L45" s="307" t="str">
        <f>K6</f>
        <v>Výstavba multifunkčního hřiště</v>
      </c>
      <c r="M45" s="308"/>
      <c r="N45" s="308"/>
      <c r="O45" s="308"/>
      <c r="P45" s="308"/>
      <c r="Q45" s="308"/>
      <c r="R45" s="308"/>
      <c r="S45" s="308"/>
      <c r="T45" s="308"/>
      <c r="U45" s="308"/>
      <c r="V45" s="308"/>
      <c r="W45" s="308"/>
      <c r="X45" s="308"/>
      <c r="Y45" s="308"/>
      <c r="Z45" s="308"/>
      <c r="AA45" s="308"/>
      <c r="AB45" s="308"/>
      <c r="AC45" s="308"/>
      <c r="AD45" s="308"/>
      <c r="AE45" s="308"/>
      <c r="AF45" s="308"/>
      <c r="AG45" s="308"/>
      <c r="AH45" s="308"/>
      <c r="AI45" s="308"/>
      <c r="AJ45" s="308"/>
      <c r="AK45" s="308"/>
      <c r="AL45" s="308"/>
      <c r="AM45" s="308"/>
      <c r="AN45" s="308"/>
      <c r="AO45" s="308"/>
      <c r="AR45" s="50"/>
    </row>
    <row r="46" spans="1:57" s="2" customFormat="1" ht="6.9" customHeight="1" x14ac:dyDescent="0.2">
      <c r="A46" s="35"/>
      <c r="B46" s="36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6"/>
      <c r="BE46" s="35"/>
    </row>
    <row r="47" spans="1:57" s="2" customFormat="1" ht="12" customHeight="1" x14ac:dyDescent="0.2">
      <c r="A47" s="35"/>
      <c r="B47" s="36"/>
      <c r="C47" s="29" t="s">
        <v>22</v>
      </c>
      <c r="D47" s="35"/>
      <c r="E47" s="35"/>
      <c r="F47" s="35"/>
      <c r="G47" s="35"/>
      <c r="H47" s="35"/>
      <c r="I47" s="35"/>
      <c r="J47" s="35"/>
      <c r="K47" s="35"/>
      <c r="L47" s="52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9" t="s">
        <v>24</v>
      </c>
      <c r="AJ47" s="35"/>
      <c r="AK47" s="35"/>
      <c r="AL47" s="35"/>
      <c r="AM47" s="309" t="str">
        <f>IF(AN8= "","",AN8)</f>
        <v>Vyplň údaj</v>
      </c>
      <c r="AN47" s="309"/>
      <c r="AO47" s="35"/>
      <c r="AP47" s="35"/>
      <c r="AQ47" s="35"/>
      <c r="AR47" s="36"/>
      <c r="BE47" s="35"/>
    </row>
    <row r="48" spans="1:57" s="2" customFormat="1" ht="6.9" customHeight="1" x14ac:dyDescent="0.2">
      <c r="A48" s="35"/>
      <c r="B48" s="36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6"/>
      <c r="BE48" s="35"/>
    </row>
    <row r="49" spans="1:91" s="2" customFormat="1" ht="15.15" customHeight="1" x14ac:dyDescent="0.2">
      <c r="A49" s="35"/>
      <c r="B49" s="36"/>
      <c r="C49" s="29" t="s">
        <v>27</v>
      </c>
      <c r="D49" s="35"/>
      <c r="E49" s="35"/>
      <c r="F49" s="35"/>
      <c r="G49" s="35"/>
      <c r="H49" s="35"/>
      <c r="I49" s="35"/>
      <c r="J49" s="35"/>
      <c r="K49" s="35"/>
      <c r="L49" s="4" t="str">
        <f>IF(E11= "","",E11)</f>
        <v>Obec Habří, Habří 32, 37384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9" t="s">
        <v>32</v>
      </c>
      <c r="AJ49" s="35"/>
      <c r="AK49" s="35"/>
      <c r="AL49" s="35"/>
      <c r="AM49" s="310" t="str">
        <f>IF(E17="","",E17)</f>
        <v>Ing.arch. Petr Heteša</v>
      </c>
      <c r="AN49" s="311"/>
      <c r="AO49" s="311"/>
      <c r="AP49" s="311"/>
      <c r="AQ49" s="35"/>
      <c r="AR49" s="36"/>
      <c r="AS49" s="312" t="s">
        <v>54</v>
      </c>
      <c r="AT49" s="313"/>
      <c r="AU49" s="54"/>
      <c r="AV49" s="54"/>
      <c r="AW49" s="54"/>
      <c r="AX49" s="54"/>
      <c r="AY49" s="54"/>
      <c r="AZ49" s="54"/>
      <c r="BA49" s="54"/>
      <c r="BB49" s="54"/>
      <c r="BC49" s="54"/>
      <c r="BD49" s="55"/>
      <c r="BE49" s="35"/>
    </row>
    <row r="50" spans="1:91" s="2" customFormat="1" ht="15.15" customHeight="1" x14ac:dyDescent="0.2">
      <c r="A50" s="35"/>
      <c r="B50" s="36"/>
      <c r="C50" s="29" t="s">
        <v>30</v>
      </c>
      <c r="D50" s="35"/>
      <c r="E50" s="35"/>
      <c r="F50" s="35"/>
      <c r="G50" s="35"/>
      <c r="H50" s="35"/>
      <c r="I50" s="35"/>
      <c r="J50" s="35"/>
      <c r="K50" s="35"/>
      <c r="L50" s="332" t="str">
        <f>E14</f>
        <v>Vyplň údaj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9" t="s">
        <v>35</v>
      </c>
      <c r="AJ50" s="35"/>
      <c r="AK50" s="35"/>
      <c r="AL50" s="35"/>
      <c r="AM50" s="310" t="str">
        <f>IF(E20="","",E20)</f>
        <v>Petr Štuk</v>
      </c>
      <c r="AN50" s="311"/>
      <c r="AO50" s="311"/>
      <c r="AP50" s="311"/>
      <c r="AQ50" s="35"/>
      <c r="AR50" s="36"/>
      <c r="AS50" s="314"/>
      <c r="AT50" s="315"/>
      <c r="AU50" s="56"/>
      <c r="AV50" s="56"/>
      <c r="AW50" s="56"/>
      <c r="AX50" s="56"/>
      <c r="AY50" s="56"/>
      <c r="AZ50" s="56"/>
      <c r="BA50" s="56"/>
      <c r="BB50" s="56"/>
      <c r="BC50" s="56"/>
      <c r="BD50" s="57"/>
      <c r="BE50" s="35"/>
    </row>
    <row r="51" spans="1:91" s="2" customFormat="1" ht="10.8" customHeight="1" x14ac:dyDescent="0.2">
      <c r="A51" s="35"/>
      <c r="B51" s="36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6"/>
      <c r="AS51" s="314"/>
      <c r="AT51" s="315"/>
      <c r="AU51" s="56"/>
      <c r="AV51" s="56"/>
      <c r="AW51" s="56"/>
      <c r="AX51" s="56"/>
      <c r="AY51" s="56"/>
      <c r="AZ51" s="56"/>
      <c r="BA51" s="56"/>
      <c r="BB51" s="56"/>
      <c r="BC51" s="56"/>
      <c r="BD51" s="57"/>
      <c r="BE51" s="35"/>
    </row>
    <row r="52" spans="1:91" s="2" customFormat="1" ht="29.25" customHeight="1" x14ac:dyDescent="0.2">
      <c r="A52" s="35"/>
      <c r="B52" s="36"/>
      <c r="C52" s="303" t="s">
        <v>55</v>
      </c>
      <c r="D52" s="304"/>
      <c r="E52" s="304"/>
      <c r="F52" s="304"/>
      <c r="G52" s="304"/>
      <c r="H52" s="58"/>
      <c r="I52" s="305" t="s">
        <v>56</v>
      </c>
      <c r="J52" s="304"/>
      <c r="K52" s="304"/>
      <c r="L52" s="304"/>
      <c r="M52" s="304"/>
      <c r="N52" s="304"/>
      <c r="O52" s="304"/>
      <c r="P52" s="304"/>
      <c r="Q52" s="304"/>
      <c r="R52" s="304"/>
      <c r="S52" s="304"/>
      <c r="T52" s="304"/>
      <c r="U52" s="304"/>
      <c r="V52" s="304"/>
      <c r="W52" s="304"/>
      <c r="X52" s="304"/>
      <c r="Y52" s="304"/>
      <c r="Z52" s="304"/>
      <c r="AA52" s="304"/>
      <c r="AB52" s="304"/>
      <c r="AC52" s="304"/>
      <c r="AD52" s="304"/>
      <c r="AE52" s="304"/>
      <c r="AF52" s="304"/>
      <c r="AG52" s="306" t="s">
        <v>57</v>
      </c>
      <c r="AH52" s="304"/>
      <c r="AI52" s="304"/>
      <c r="AJ52" s="304"/>
      <c r="AK52" s="304"/>
      <c r="AL52" s="304"/>
      <c r="AM52" s="304"/>
      <c r="AN52" s="305" t="s">
        <v>58</v>
      </c>
      <c r="AO52" s="304"/>
      <c r="AP52" s="304"/>
      <c r="AQ52" s="59" t="s">
        <v>59</v>
      </c>
      <c r="AR52" s="36"/>
      <c r="AS52" s="60" t="s">
        <v>60</v>
      </c>
      <c r="AT52" s="61" t="s">
        <v>61</v>
      </c>
      <c r="AU52" s="61" t="s">
        <v>62</v>
      </c>
      <c r="AV52" s="61" t="s">
        <v>63</v>
      </c>
      <c r="AW52" s="61" t="s">
        <v>64</v>
      </c>
      <c r="AX52" s="61" t="s">
        <v>65</v>
      </c>
      <c r="AY52" s="61" t="s">
        <v>66</v>
      </c>
      <c r="AZ52" s="61" t="s">
        <v>67</v>
      </c>
      <c r="BA52" s="61" t="s">
        <v>68</v>
      </c>
      <c r="BB52" s="61" t="s">
        <v>69</v>
      </c>
      <c r="BC52" s="61" t="s">
        <v>70</v>
      </c>
      <c r="BD52" s="62" t="s">
        <v>71</v>
      </c>
      <c r="BE52" s="35"/>
    </row>
    <row r="53" spans="1:91" s="2" customFormat="1" ht="10.8" customHeight="1" x14ac:dyDescent="0.2">
      <c r="A53" s="35"/>
      <c r="B53" s="36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6"/>
      <c r="AS53" s="63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5"/>
      <c r="BE53" s="35"/>
    </row>
    <row r="54" spans="1:91" s="6" customFormat="1" ht="32.4" customHeight="1" x14ac:dyDescent="0.2">
      <c r="B54" s="66"/>
      <c r="C54" s="67" t="s">
        <v>72</v>
      </c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300">
        <f>ROUND(AG55,2)</f>
        <v>0</v>
      </c>
      <c r="AH54" s="300"/>
      <c r="AI54" s="300"/>
      <c r="AJ54" s="300"/>
      <c r="AK54" s="300"/>
      <c r="AL54" s="300"/>
      <c r="AM54" s="300"/>
      <c r="AN54" s="301">
        <f>SUM(AG54,AT54)</f>
        <v>0</v>
      </c>
      <c r="AO54" s="301"/>
      <c r="AP54" s="301"/>
      <c r="AQ54" s="70" t="s">
        <v>3</v>
      </c>
      <c r="AR54" s="66"/>
      <c r="AS54" s="71">
        <f>ROUND(AS55,2)</f>
        <v>0</v>
      </c>
      <c r="AT54" s="72">
        <f>ROUND(SUM(AV54:AW54),2)</f>
        <v>0</v>
      </c>
      <c r="AU54" s="73">
        <f>ROUND(AU55,5)</f>
        <v>0</v>
      </c>
      <c r="AV54" s="72">
        <f>ROUND(AZ54*L29,2)</f>
        <v>0</v>
      </c>
      <c r="AW54" s="72">
        <f>ROUND(BA54*L30,2)</f>
        <v>0</v>
      </c>
      <c r="AX54" s="72">
        <f>ROUND(BB54*L29,2)</f>
        <v>0</v>
      </c>
      <c r="AY54" s="72">
        <f>ROUND(BC54*L30,2)</f>
        <v>0</v>
      </c>
      <c r="AZ54" s="72">
        <f>ROUND(AZ55,2)</f>
        <v>0</v>
      </c>
      <c r="BA54" s="72">
        <f>ROUND(BA55,2)</f>
        <v>0</v>
      </c>
      <c r="BB54" s="72">
        <f>ROUND(BB55,2)</f>
        <v>0</v>
      </c>
      <c r="BC54" s="72">
        <f>ROUND(BC55,2)</f>
        <v>0</v>
      </c>
      <c r="BD54" s="74">
        <f>ROUND(BD55,2)</f>
        <v>0</v>
      </c>
      <c r="BS54" s="75" t="s">
        <v>73</v>
      </c>
      <c r="BT54" s="75" t="s">
        <v>74</v>
      </c>
      <c r="BU54" s="76" t="s">
        <v>75</v>
      </c>
      <c r="BV54" s="75" t="s">
        <v>76</v>
      </c>
      <c r="BW54" s="75" t="s">
        <v>5</v>
      </c>
      <c r="BX54" s="75" t="s">
        <v>77</v>
      </c>
      <c r="CL54" s="75" t="s">
        <v>19</v>
      </c>
    </row>
    <row r="55" spans="1:91" s="7" customFormat="1" ht="24.75" customHeight="1" x14ac:dyDescent="0.2">
      <c r="A55" s="77" t="s">
        <v>78</v>
      </c>
      <c r="B55" s="78"/>
      <c r="C55" s="79"/>
      <c r="D55" s="299" t="s">
        <v>79</v>
      </c>
      <c r="E55" s="299"/>
      <c r="F55" s="299"/>
      <c r="G55" s="299"/>
      <c r="H55" s="299"/>
      <c r="I55" s="80"/>
      <c r="J55" s="299" t="s">
        <v>563</v>
      </c>
      <c r="K55" s="299"/>
      <c r="L55" s="299"/>
      <c r="M55" s="299"/>
      <c r="N55" s="299"/>
      <c r="O55" s="299"/>
      <c r="P55" s="299"/>
      <c r="Q55" s="299"/>
      <c r="R55" s="299"/>
      <c r="S55" s="299"/>
      <c r="T55" s="299"/>
      <c r="U55" s="299"/>
      <c r="V55" s="299"/>
      <c r="W55" s="299"/>
      <c r="X55" s="299"/>
      <c r="Y55" s="299"/>
      <c r="Z55" s="299"/>
      <c r="AA55" s="299"/>
      <c r="AB55" s="299"/>
      <c r="AC55" s="299"/>
      <c r="AD55" s="299"/>
      <c r="AE55" s="299"/>
      <c r="AF55" s="299"/>
      <c r="AG55" s="297">
        <f>'Objekt 1 - Víceúčelové hř...'!J30</f>
        <v>0</v>
      </c>
      <c r="AH55" s="298"/>
      <c r="AI55" s="298"/>
      <c r="AJ55" s="298"/>
      <c r="AK55" s="298"/>
      <c r="AL55" s="298"/>
      <c r="AM55" s="298"/>
      <c r="AN55" s="297">
        <f>SUM(AG55,AT55)</f>
        <v>0</v>
      </c>
      <c r="AO55" s="298"/>
      <c r="AP55" s="298"/>
      <c r="AQ55" s="81" t="s">
        <v>80</v>
      </c>
      <c r="AR55" s="78"/>
      <c r="AS55" s="82">
        <v>0</v>
      </c>
      <c r="AT55" s="83">
        <f>ROUND(SUM(AV55:AW55),2)</f>
        <v>0</v>
      </c>
      <c r="AU55" s="84">
        <f>'Objekt 1 - Víceúčelové hř...'!P90</f>
        <v>0</v>
      </c>
      <c r="AV55" s="83">
        <f>'Objekt 1 - Víceúčelové hř...'!J33</f>
        <v>0</v>
      </c>
      <c r="AW55" s="83">
        <f>'Objekt 1 - Víceúčelové hř...'!J34</f>
        <v>0</v>
      </c>
      <c r="AX55" s="83">
        <f>'Objekt 1 - Víceúčelové hř...'!J35</f>
        <v>0</v>
      </c>
      <c r="AY55" s="83">
        <f>'Objekt 1 - Víceúčelové hř...'!J36</f>
        <v>0</v>
      </c>
      <c r="AZ55" s="83">
        <f>'Objekt 1 - Víceúčelové hř...'!F33</f>
        <v>0</v>
      </c>
      <c r="BA55" s="83">
        <f>'Objekt 1 - Víceúčelové hř...'!F34</f>
        <v>0</v>
      </c>
      <c r="BB55" s="83">
        <f>'Objekt 1 - Víceúčelové hř...'!F35</f>
        <v>0</v>
      </c>
      <c r="BC55" s="83">
        <f>'Objekt 1 - Víceúčelové hř...'!F36</f>
        <v>0</v>
      </c>
      <c r="BD55" s="85">
        <f>'Objekt 1 - Víceúčelové hř...'!F37</f>
        <v>0</v>
      </c>
      <c r="BT55" s="86" t="s">
        <v>81</v>
      </c>
      <c r="BV55" s="86" t="s">
        <v>76</v>
      </c>
      <c r="BW55" s="86" t="s">
        <v>82</v>
      </c>
      <c r="BX55" s="86" t="s">
        <v>5</v>
      </c>
      <c r="CL55" s="86" t="s">
        <v>3</v>
      </c>
      <c r="CM55" s="86" t="s">
        <v>21</v>
      </c>
    </row>
    <row r="56" spans="1:91" s="2" customFormat="1" ht="30" customHeight="1" x14ac:dyDescent="0.2">
      <c r="A56" s="35"/>
      <c r="B56" s="36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6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91" s="2" customFormat="1" ht="6.9" customHeight="1" x14ac:dyDescent="0.2">
      <c r="A57" s="35"/>
      <c r="B57" s="45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36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mergeCells count="42"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Objekt 1 - Víceúčelové hř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14"/>
  <sheetViews>
    <sheetView showGridLines="0" topLeftCell="A19" workbookViewId="0">
      <selection activeCell="E9" sqref="E9:H9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302" t="s">
        <v>6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9" t="s">
        <v>82</v>
      </c>
    </row>
    <row r="3" spans="1:46" s="1" customFormat="1" ht="6.9" customHeight="1" x14ac:dyDescent="0.2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21</v>
      </c>
    </row>
    <row r="4" spans="1:46" s="1" customFormat="1" ht="24.9" customHeight="1" x14ac:dyDescent="0.2">
      <c r="B4" s="22"/>
      <c r="D4" s="23" t="s">
        <v>83</v>
      </c>
      <c r="L4" s="22"/>
      <c r="M4" s="87" t="s">
        <v>11</v>
      </c>
      <c r="AT4" s="19" t="s">
        <v>4</v>
      </c>
    </row>
    <row r="5" spans="1:46" s="1" customFormat="1" ht="6.9" customHeight="1" x14ac:dyDescent="0.2">
      <c r="B5" s="22"/>
      <c r="L5" s="22"/>
    </row>
    <row r="6" spans="1:46" s="1" customFormat="1" ht="12" customHeight="1" x14ac:dyDescent="0.2">
      <c r="B6" s="22"/>
      <c r="D6" s="29" t="s">
        <v>17</v>
      </c>
      <c r="L6" s="22"/>
    </row>
    <row r="7" spans="1:46" s="1" customFormat="1" ht="16.5" customHeight="1" x14ac:dyDescent="0.2">
      <c r="B7" s="22"/>
      <c r="E7" s="321" t="str">
        <f>'Rekapitulace stavby'!K6</f>
        <v>Výstavba multifunkčního hřiště</v>
      </c>
      <c r="F7" s="322"/>
      <c r="G7" s="322"/>
      <c r="H7" s="322"/>
      <c r="L7" s="22"/>
    </row>
    <row r="8" spans="1:46" s="2" customFormat="1" ht="12" customHeight="1" x14ac:dyDescent="0.2">
      <c r="A8" s="35"/>
      <c r="B8" s="36"/>
      <c r="C8" s="35"/>
      <c r="D8" s="29" t="s">
        <v>84</v>
      </c>
      <c r="E8" s="35"/>
      <c r="F8" s="35"/>
      <c r="G8" s="35"/>
      <c r="H8" s="35"/>
      <c r="I8" s="35"/>
      <c r="J8" s="35"/>
      <c r="K8" s="35"/>
      <c r="L8" s="8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 x14ac:dyDescent="0.2">
      <c r="A9" s="35"/>
      <c r="B9" s="36"/>
      <c r="C9" s="35"/>
      <c r="D9" s="35"/>
      <c r="E9" s="307" t="s">
        <v>562</v>
      </c>
      <c r="F9" s="320"/>
      <c r="G9" s="320"/>
      <c r="H9" s="320"/>
      <c r="I9" s="35"/>
      <c r="J9" s="35"/>
      <c r="K9" s="35"/>
      <c r="L9" s="8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x14ac:dyDescent="0.2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8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 x14ac:dyDescent="0.2">
      <c r="A11" s="35"/>
      <c r="B11" s="36"/>
      <c r="C11" s="35"/>
      <c r="D11" s="29" t="s">
        <v>18</v>
      </c>
      <c r="E11" s="35"/>
      <c r="F11" s="27" t="s">
        <v>3</v>
      </c>
      <c r="G11" s="35"/>
      <c r="H11" s="35"/>
      <c r="I11" s="29" t="s">
        <v>20</v>
      </c>
      <c r="J11" s="27" t="s">
        <v>3</v>
      </c>
      <c r="K11" s="35"/>
      <c r="L11" s="8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 x14ac:dyDescent="0.2">
      <c r="A12" s="35"/>
      <c r="B12" s="36"/>
      <c r="C12" s="35"/>
      <c r="D12" s="29" t="s">
        <v>22</v>
      </c>
      <c r="E12" s="35"/>
      <c r="F12" s="27" t="s">
        <v>23</v>
      </c>
      <c r="G12" s="35"/>
      <c r="H12" s="35"/>
      <c r="I12" s="29" t="s">
        <v>24</v>
      </c>
      <c r="J12" s="53" t="str">
        <f>'Rekapitulace stavby'!AN8</f>
        <v>Vyplň údaj</v>
      </c>
      <c r="K12" s="35"/>
      <c r="L12" s="8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 x14ac:dyDescent="0.2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8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 x14ac:dyDescent="0.2">
      <c r="A14" s="35"/>
      <c r="B14" s="36"/>
      <c r="C14" s="35"/>
      <c r="D14" s="29" t="s">
        <v>27</v>
      </c>
      <c r="E14" s="35"/>
      <c r="F14" s="35"/>
      <c r="G14" s="35"/>
      <c r="H14" s="35"/>
      <c r="I14" s="29" t="s">
        <v>28</v>
      </c>
      <c r="J14" s="280" t="str">
        <f>'Rekapitulace stavby'!AN10</f>
        <v>00581283</v>
      </c>
      <c r="K14" s="35"/>
      <c r="L14" s="8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 x14ac:dyDescent="0.2">
      <c r="A15" s="35"/>
      <c r="B15" s="36"/>
      <c r="C15" s="35"/>
      <c r="D15" s="35"/>
      <c r="E15" s="27" t="s">
        <v>560</v>
      </c>
      <c r="F15" s="35"/>
      <c r="G15" s="35"/>
      <c r="H15" s="35"/>
      <c r="I15" s="29" t="s">
        <v>29</v>
      </c>
      <c r="J15" s="27" t="s">
        <v>3</v>
      </c>
      <c r="K15" s="35"/>
      <c r="L15" s="8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 x14ac:dyDescent="0.2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8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 x14ac:dyDescent="0.2">
      <c r="A17" s="35"/>
      <c r="B17" s="36"/>
      <c r="C17" s="35"/>
      <c r="D17" s="29" t="s">
        <v>30</v>
      </c>
      <c r="E17" s="35"/>
      <c r="F17" s="35"/>
      <c r="G17" s="35"/>
      <c r="H17" s="35"/>
      <c r="I17" s="29" t="s">
        <v>28</v>
      </c>
      <c r="J17" s="30" t="str">
        <f>'Rekapitulace stavby'!AN13</f>
        <v>Vyplň údaj</v>
      </c>
      <c r="K17" s="35"/>
      <c r="L17" s="8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 x14ac:dyDescent="0.2">
      <c r="A18" s="35"/>
      <c r="B18" s="36"/>
      <c r="C18" s="35"/>
      <c r="D18" s="35"/>
      <c r="E18" s="323" t="str">
        <f>'Rekapitulace stavby'!E14</f>
        <v>Vyplň údaj</v>
      </c>
      <c r="F18" s="288"/>
      <c r="G18" s="288"/>
      <c r="H18" s="288"/>
      <c r="I18" s="29" t="s">
        <v>29</v>
      </c>
      <c r="J18" s="30" t="str">
        <f>'Rekapitulace stavby'!AN14</f>
        <v>Vyplň údaj</v>
      </c>
      <c r="K18" s="35"/>
      <c r="L18" s="8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 x14ac:dyDescent="0.2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8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 x14ac:dyDescent="0.2">
      <c r="A20" s="35"/>
      <c r="B20" s="36"/>
      <c r="C20" s="35"/>
      <c r="D20" s="29" t="s">
        <v>32</v>
      </c>
      <c r="E20" s="35"/>
      <c r="F20" s="35"/>
      <c r="G20" s="35"/>
      <c r="H20" s="35"/>
      <c r="I20" s="29" t="s">
        <v>28</v>
      </c>
      <c r="J20" s="27" t="s">
        <v>3</v>
      </c>
      <c r="K20" s="35"/>
      <c r="L20" s="8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 x14ac:dyDescent="0.2">
      <c r="A21" s="35"/>
      <c r="B21" s="36"/>
      <c r="C21" s="35"/>
      <c r="D21" s="35"/>
      <c r="E21" s="27" t="s">
        <v>33</v>
      </c>
      <c r="F21" s="35"/>
      <c r="G21" s="35"/>
      <c r="H21" s="35"/>
      <c r="I21" s="29" t="s">
        <v>29</v>
      </c>
      <c r="J21" s="27" t="s">
        <v>3</v>
      </c>
      <c r="K21" s="35"/>
      <c r="L21" s="8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 x14ac:dyDescent="0.2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8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 x14ac:dyDescent="0.2">
      <c r="A23" s="35"/>
      <c r="B23" s="36"/>
      <c r="C23" s="35"/>
      <c r="D23" s="29" t="s">
        <v>35</v>
      </c>
      <c r="E23" s="35"/>
      <c r="F23" s="35"/>
      <c r="G23" s="35"/>
      <c r="H23" s="35"/>
      <c r="I23" s="29" t="s">
        <v>28</v>
      </c>
      <c r="J23" s="27" t="s">
        <v>36</v>
      </c>
      <c r="K23" s="35"/>
      <c r="L23" s="8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 x14ac:dyDescent="0.2">
      <c r="A24" s="35"/>
      <c r="B24" s="36"/>
      <c r="C24" s="35"/>
      <c r="D24" s="35"/>
      <c r="E24" s="27" t="s">
        <v>37</v>
      </c>
      <c r="F24" s="35"/>
      <c r="G24" s="35"/>
      <c r="H24" s="35"/>
      <c r="I24" s="29" t="s">
        <v>29</v>
      </c>
      <c r="J24" s="27" t="s">
        <v>3</v>
      </c>
      <c r="K24" s="35"/>
      <c r="L24" s="8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 x14ac:dyDescent="0.2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8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 x14ac:dyDescent="0.2">
      <c r="A26" s="35"/>
      <c r="B26" s="36"/>
      <c r="C26" s="35"/>
      <c r="D26" s="29" t="s">
        <v>38</v>
      </c>
      <c r="E26" s="35"/>
      <c r="F26" s="35"/>
      <c r="G26" s="35"/>
      <c r="H26" s="35"/>
      <c r="I26" s="35"/>
      <c r="J26" s="35"/>
      <c r="K26" s="35"/>
      <c r="L26" s="8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71.25" customHeight="1" x14ac:dyDescent="0.2">
      <c r="A27" s="89"/>
      <c r="B27" s="90"/>
      <c r="C27" s="89"/>
      <c r="D27" s="89"/>
      <c r="E27" s="293" t="s">
        <v>39</v>
      </c>
      <c r="F27" s="293"/>
      <c r="G27" s="293"/>
      <c r="H27" s="2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 x14ac:dyDescent="0.2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8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 x14ac:dyDescent="0.2">
      <c r="A29" s="35"/>
      <c r="B29" s="36"/>
      <c r="C29" s="35"/>
      <c r="D29" s="64"/>
      <c r="E29" s="64"/>
      <c r="F29" s="64"/>
      <c r="G29" s="64"/>
      <c r="H29" s="64"/>
      <c r="I29" s="64"/>
      <c r="J29" s="64"/>
      <c r="K29" s="64"/>
      <c r="L29" s="8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 x14ac:dyDescent="0.2">
      <c r="A30" s="35"/>
      <c r="B30" s="36"/>
      <c r="C30" s="35"/>
      <c r="D30" s="92" t="s">
        <v>40</v>
      </c>
      <c r="E30" s="35"/>
      <c r="F30" s="35"/>
      <c r="G30" s="35"/>
      <c r="H30" s="35"/>
      <c r="I30" s="35"/>
      <c r="J30" s="69">
        <f>ROUND(J90, 2)</f>
        <v>0</v>
      </c>
      <c r="K30" s="35"/>
      <c r="L30" s="8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 x14ac:dyDescent="0.2">
      <c r="A31" s="35"/>
      <c r="B31" s="36"/>
      <c r="C31" s="35"/>
      <c r="D31" s="64"/>
      <c r="E31" s="64"/>
      <c r="F31" s="64"/>
      <c r="G31" s="64"/>
      <c r="H31" s="64"/>
      <c r="I31" s="64"/>
      <c r="J31" s="64"/>
      <c r="K31" s="64"/>
      <c r="L31" s="8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 x14ac:dyDescent="0.2">
      <c r="A32" s="35"/>
      <c r="B32" s="36"/>
      <c r="C32" s="35"/>
      <c r="D32" s="35"/>
      <c r="E32" s="35"/>
      <c r="F32" s="39" t="s">
        <v>42</v>
      </c>
      <c r="G32" s="35"/>
      <c r="H32" s="35"/>
      <c r="I32" s="39" t="s">
        <v>41</v>
      </c>
      <c r="J32" s="39" t="s">
        <v>43</v>
      </c>
      <c r="K32" s="35"/>
      <c r="L32" s="8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 x14ac:dyDescent="0.2">
      <c r="A33" s="35"/>
      <c r="B33" s="36"/>
      <c r="C33" s="35"/>
      <c r="D33" s="93" t="s">
        <v>44</v>
      </c>
      <c r="E33" s="29" t="s">
        <v>45</v>
      </c>
      <c r="F33" s="94">
        <f>ROUND((SUM(BE90:BE313)),  2)</f>
        <v>0</v>
      </c>
      <c r="G33" s="35"/>
      <c r="H33" s="35"/>
      <c r="I33" s="95">
        <v>0.21</v>
      </c>
      <c r="J33" s="94">
        <f>ROUND(((SUM(BE90:BE313))*I33),  2)</f>
        <v>0</v>
      </c>
      <c r="K33" s="35"/>
      <c r="L33" s="8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 x14ac:dyDescent="0.2">
      <c r="A34" s="35"/>
      <c r="B34" s="36"/>
      <c r="C34" s="35"/>
      <c r="D34" s="35"/>
      <c r="E34" s="29" t="s">
        <v>46</v>
      </c>
      <c r="F34" s="94">
        <f>ROUND((SUM(BF90:BF313)),  2)</f>
        <v>0</v>
      </c>
      <c r="G34" s="35"/>
      <c r="H34" s="35"/>
      <c r="I34" s="95">
        <v>0.15</v>
      </c>
      <c r="J34" s="94">
        <f>ROUND(((SUM(BF90:BF313))*I34),  2)</f>
        <v>0</v>
      </c>
      <c r="K34" s="35"/>
      <c r="L34" s="8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 x14ac:dyDescent="0.2">
      <c r="A35" s="35"/>
      <c r="B35" s="36"/>
      <c r="C35" s="35"/>
      <c r="D35" s="35"/>
      <c r="E35" s="29" t="s">
        <v>47</v>
      </c>
      <c r="F35" s="94">
        <f>ROUND((SUM(BG90:BG313)),  2)</f>
        <v>0</v>
      </c>
      <c r="G35" s="35"/>
      <c r="H35" s="35"/>
      <c r="I35" s="95">
        <v>0.21</v>
      </c>
      <c r="J35" s="94">
        <f>0</f>
        <v>0</v>
      </c>
      <c r="K35" s="35"/>
      <c r="L35" s="8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 x14ac:dyDescent="0.2">
      <c r="A36" s="35"/>
      <c r="B36" s="36"/>
      <c r="C36" s="35"/>
      <c r="D36" s="35"/>
      <c r="E36" s="29" t="s">
        <v>48</v>
      </c>
      <c r="F36" s="94">
        <f>ROUND((SUM(BH90:BH313)),  2)</f>
        <v>0</v>
      </c>
      <c r="G36" s="35"/>
      <c r="H36" s="35"/>
      <c r="I36" s="95">
        <v>0.15</v>
      </c>
      <c r="J36" s="94">
        <f>0</f>
        <v>0</v>
      </c>
      <c r="K36" s="35"/>
      <c r="L36" s="8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 x14ac:dyDescent="0.2">
      <c r="A37" s="35"/>
      <c r="B37" s="36"/>
      <c r="C37" s="35"/>
      <c r="D37" s="35"/>
      <c r="E37" s="29" t="s">
        <v>49</v>
      </c>
      <c r="F37" s="94">
        <f>ROUND((SUM(BI90:BI313)),  2)</f>
        <v>0</v>
      </c>
      <c r="G37" s="35"/>
      <c r="H37" s="35"/>
      <c r="I37" s="95">
        <v>0</v>
      </c>
      <c r="J37" s="94">
        <f>0</f>
        <v>0</v>
      </c>
      <c r="K37" s="35"/>
      <c r="L37" s="8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 x14ac:dyDescent="0.2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8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 x14ac:dyDescent="0.2">
      <c r="A39" s="35"/>
      <c r="B39" s="36"/>
      <c r="C39" s="96"/>
      <c r="D39" s="97" t="s">
        <v>50</v>
      </c>
      <c r="E39" s="58"/>
      <c r="F39" s="58"/>
      <c r="G39" s="98" t="s">
        <v>51</v>
      </c>
      <c r="H39" s="99" t="s">
        <v>52</v>
      </c>
      <c r="I39" s="58"/>
      <c r="J39" s="100">
        <f>SUM(J30:J37)</f>
        <v>0</v>
      </c>
      <c r="K39" s="101"/>
      <c r="L39" s="8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 x14ac:dyDescent="0.2">
      <c r="A40" s="35"/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8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 x14ac:dyDescent="0.2">
      <c r="A44" s="35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8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 x14ac:dyDescent="0.2">
      <c r="A45" s="35"/>
      <c r="B45" s="36"/>
      <c r="C45" s="23" t="s">
        <v>85</v>
      </c>
      <c r="D45" s="35"/>
      <c r="E45" s="35"/>
      <c r="F45" s="35"/>
      <c r="G45" s="35"/>
      <c r="H45" s="35"/>
      <c r="I45" s="35"/>
      <c r="J45" s="35"/>
      <c r="K45" s="35"/>
      <c r="L45" s="8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 x14ac:dyDescent="0.2">
      <c r="A46" s="35"/>
      <c r="B46" s="36"/>
      <c r="C46" s="35"/>
      <c r="D46" s="35"/>
      <c r="E46" s="35"/>
      <c r="F46" s="35"/>
      <c r="G46" s="35"/>
      <c r="H46" s="35"/>
      <c r="I46" s="35"/>
      <c r="J46" s="35"/>
      <c r="K46" s="35"/>
      <c r="L46" s="8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 x14ac:dyDescent="0.2">
      <c r="A47" s="35"/>
      <c r="B47" s="36"/>
      <c r="C47" s="29" t="s">
        <v>17</v>
      </c>
      <c r="D47" s="35"/>
      <c r="E47" s="35"/>
      <c r="F47" s="35"/>
      <c r="G47" s="35"/>
      <c r="H47" s="35"/>
      <c r="I47" s="35"/>
      <c r="J47" s="35"/>
      <c r="K47" s="35"/>
      <c r="L47" s="8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 x14ac:dyDescent="0.2">
      <c r="A48" s="35"/>
      <c r="B48" s="36"/>
      <c r="C48" s="35"/>
      <c r="D48" s="35"/>
      <c r="E48" s="321" t="str">
        <f>E7</f>
        <v>Výstavba multifunkčního hřiště</v>
      </c>
      <c r="F48" s="322"/>
      <c r="G48" s="322"/>
      <c r="H48" s="322"/>
      <c r="I48" s="35"/>
      <c r="J48" s="35"/>
      <c r="K48" s="35"/>
      <c r="L48" s="8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 x14ac:dyDescent="0.2">
      <c r="A49" s="35"/>
      <c r="B49" s="36"/>
      <c r="C49" s="29" t="s">
        <v>84</v>
      </c>
      <c r="D49" s="35"/>
      <c r="E49" s="35"/>
      <c r="F49" s="35"/>
      <c r="G49" s="35"/>
      <c r="H49" s="35"/>
      <c r="I49" s="35"/>
      <c r="J49" s="35"/>
      <c r="K49" s="35"/>
      <c r="L49" s="8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 x14ac:dyDescent="0.2">
      <c r="A50" s="35"/>
      <c r="B50" s="36"/>
      <c r="C50" s="35"/>
      <c r="D50" s="35"/>
      <c r="E50" s="307" t="str">
        <f>E9</f>
        <v>Objekt 1 - Multifunkční hřiště</v>
      </c>
      <c r="F50" s="320"/>
      <c r="G50" s="320"/>
      <c r="H50" s="320"/>
      <c r="I50" s="35"/>
      <c r="J50" s="35"/>
      <c r="K50" s="35"/>
      <c r="L50" s="8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 x14ac:dyDescent="0.2">
      <c r="A51" s="35"/>
      <c r="B51" s="36"/>
      <c r="C51" s="35"/>
      <c r="D51" s="35"/>
      <c r="E51" s="35"/>
      <c r="F51" s="35"/>
      <c r="G51" s="35"/>
      <c r="H51" s="35"/>
      <c r="I51" s="35"/>
      <c r="J51" s="35"/>
      <c r="K51" s="35"/>
      <c r="L51" s="8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 x14ac:dyDescent="0.2">
      <c r="A52" s="35"/>
      <c r="B52" s="36"/>
      <c r="C52" s="29" t="s">
        <v>22</v>
      </c>
      <c r="D52" s="35"/>
      <c r="E52" s="35"/>
      <c r="F52" s="27" t="str">
        <f>F12</f>
        <v xml:space="preserve"> </v>
      </c>
      <c r="G52" s="35"/>
      <c r="H52" s="35"/>
      <c r="I52" s="29" t="s">
        <v>24</v>
      </c>
      <c r="J52" s="53" t="str">
        <f>'Rekapitulace stavby'!AN8</f>
        <v>Vyplň údaj</v>
      </c>
      <c r="K52" s="35"/>
      <c r="L52" s="8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 x14ac:dyDescent="0.2">
      <c r="A53" s="35"/>
      <c r="B53" s="36"/>
      <c r="C53" s="35"/>
      <c r="D53" s="35"/>
      <c r="E53" s="35"/>
      <c r="F53" s="35"/>
      <c r="G53" s="35"/>
      <c r="H53" s="35"/>
      <c r="I53" s="35"/>
      <c r="J53" s="35"/>
      <c r="K53" s="35"/>
      <c r="L53" s="8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 x14ac:dyDescent="0.2">
      <c r="A54" s="35"/>
      <c r="B54" s="36"/>
      <c r="C54" s="29" t="s">
        <v>27</v>
      </c>
      <c r="D54" s="35"/>
      <c r="E54" s="35"/>
      <c r="F54" s="27" t="str">
        <f>E15</f>
        <v>Obec Habří, Habří 32, 37384</v>
      </c>
      <c r="G54" s="35"/>
      <c r="H54" s="35"/>
      <c r="I54" s="29" t="s">
        <v>32</v>
      </c>
      <c r="J54" s="33" t="str">
        <f>E21</f>
        <v>Ing.arch. Petr Heteša</v>
      </c>
      <c r="K54" s="35"/>
      <c r="L54" s="8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 x14ac:dyDescent="0.2">
      <c r="A55" s="35"/>
      <c r="B55" s="36"/>
      <c r="C55" s="29" t="s">
        <v>30</v>
      </c>
      <c r="D55" s="35"/>
      <c r="E55" s="35"/>
      <c r="F55" s="27" t="str">
        <f>IF(E18="","",E18)</f>
        <v>Vyplň údaj</v>
      </c>
      <c r="G55" s="35"/>
      <c r="H55" s="35"/>
      <c r="I55" s="29" t="s">
        <v>35</v>
      </c>
      <c r="J55" s="33" t="str">
        <f>E24</f>
        <v>Petr Štuk</v>
      </c>
      <c r="K55" s="35"/>
      <c r="L55" s="8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 x14ac:dyDescent="0.2">
      <c r="A56" s="35"/>
      <c r="B56" s="36"/>
      <c r="C56" s="35"/>
      <c r="D56" s="35"/>
      <c r="E56" s="35"/>
      <c r="F56" s="35"/>
      <c r="G56" s="35"/>
      <c r="H56" s="35"/>
      <c r="I56" s="35"/>
      <c r="J56" s="35"/>
      <c r="K56" s="35"/>
      <c r="L56" s="8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 x14ac:dyDescent="0.2">
      <c r="A57" s="35"/>
      <c r="B57" s="36"/>
      <c r="C57" s="102" t="s">
        <v>86</v>
      </c>
      <c r="D57" s="96"/>
      <c r="E57" s="96"/>
      <c r="F57" s="96"/>
      <c r="G57" s="96"/>
      <c r="H57" s="96"/>
      <c r="I57" s="96"/>
      <c r="J57" s="103" t="s">
        <v>87</v>
      </c>
      <c r="K57" s="96"/>
      <c r="L57" s="8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 x14ac:dyDescent="0.2">
      <c r="A58" s="35"/>
      <c r="B58" s="36"/>
      <c r="C58" s="35"/>
      <c r="D58" s="35"/>
      <c r="E58" s="35"/>
      <c r="F58" s="35"/>
      <c r="G58" s="35"/>
      <c r="H58" s="35"/>
      <c r="I58" s="35"/>
      <c r="J58" s="35"/>
      <c r="K58" s="35"/>
      <c r="L58" s="8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 x14ac:dyDescent="0.2">
      <c r="A59" s="35"/>
      <c r="B59" s="36"/>
      <c r="C59" s="104" t="s">
        <v>72</v>
      </c>
      <c r="D59" s="35"/>
      <c r="E59" s="35"/>
      <c r="F59" s="35"/>
      <c r="G59" s="35"/>
      <c r="H59" s="35"/>
      <c r="I59" s="35"/>
      <c r="J59" s="69">
        <f>J90</f>
        <v>0</v>
      </c>
      <c r="K59" s="35"/>
      <c r="L59" s="8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9" t="s">
        <v>88</v>
      </c>
    </row>
    <row r="60" spans="1:47" s="9" customFormat="1" ht="24.9" customHeight="1" x14ac:dyDescent="0.2">
      <c r="B60" s="105"/>
      <c r="D60" s="106" t="s">
        <v>89</v>
      </c>
      <c r="E60" s="107"/>
      <c r="F60" s="107"/>
      <c r="G60" s="107"/>
      <c r="H60" s="107"/>
      <c r="I60" s="107"/>
      <c r="J60" s="108">
        <f>J91</f>
        <v>0</v>
      </c>
      <c r="L60" s="105"/>
    </row>
    <row r="61" spans="1:47" s="10" customFormat="1" ht="19.95" customHeight="1" x14ac:dyDescent="0.2">
      <c r="B61" s="109"/>
      <c r="D61" s="110" t="s">
        <v>90</v>
      </c>
      <c r="E61" s="111"/>
      <c r="F61" s="111"/>
      <c r="G61" s="111"/>
      <c r="H61" s="111"/>
      <c r="I61" s="111"/>
      <c r="J61" s="112">
        <f>J92</f>
        <v>0</v>
      </c>
      <c r="L61" s="109"/>
    </row>
    <row r="62" spans="1:47" s="10" customFormat="1" ht="19.95" customHeight="1" x14ac:dyDescent="0.2">
      <c r="B62" s="109"/>
      <c r="D62" s="110" t="s">
        <v>91</v>
      </c>
      <c r="E62" s="111"/>
      <c r="F62" s="111"/>
      <c r="G62" s="111"/>
      <c r="H62" s="111"/>
      <c r="I62" s="111"/>
      <c r="J62" s="112">
        <f>J144</f>
        <v>0</v>
      </c>
      <c r="L62" s="109"/>
    </row>
    <row r="63" spans="1:47" s="10" customFormat="1" ht="19.95" customHeight="1" x14ac:dyDescent="0.2">
      <c r="B63" s="109"/>
      <c r="D63" s="110" t="s">
        <v>92</v>
      </c>
      <c r="E63" s="111"/>
      <c r="F63" s="111"/>
      <c r="G63" s="111"/>
      <c r="H63" s="111"/>
      <c r="I63" s="111"/>
      <c r="J63" s="112">
        <f>J183</f>
        <v>0</v>
      </c>
      <c r="L63" s="109"/>
    </row>
    <row r="64" spans="1:47" s="10" customFormat="1" ht="19.95" customHeight="1" x14ac:dyDescent="0.2">
      <c r="B64" s="109"/>
      <c r="D64" s="110" t="s">
        <v>93</v>
      </c>
      <c r="E64" s="111"/>
      <c r="F64" s="111"/>
      <c r="G64" s="111"/>
      <c r="H64" s="111"/>
      <c r="I64" s="111"/>
      <c r="J64" s="112">
        <f>J234</f>
        <v>0</v>
      </c>
      <c r="L64" s="109"/>
    </row>
    <row r="65" spans="1:31" s="10" customFormat="1" ht="19.95" customHeight="1" x14ac:dyDescent="0.2">
      <c r="B65" s="109"/>
      <c r="D65" s="110" t="s">
        <v>94</v>
      </c>
      <c r="E65" s="111"/>
      <c r="F65" s="111"/>
      <c r="G65" s="111"/>
      <c r="H65" s="111"/>
      <c r="I65" s="111"/>
      <c r="J65" s="112">
        <f>J267</f>
        <v>0</v>
      </c>
      <c r="L65" s="109"/>
    </row>
    <row r="66" spans="1:31" s="10" customFormat="1" ht="19.95" customHeight="1" x14ac:dyDescent="0.2">
      <c r="B66" s="109"/>
      <c r="D66" s="110" t="s">
        <v>95</v>
      </c>
      <c r="E66" s="111"/>
      <c r="F66" s="111"/>
      <c r="G66" s="111"/>
      <c r="H66" s="111"/>
      <c r="I66" s="111"/>
      <c r="J66" s="112">
        <f>J283</f>
        <v>0</v>
      </c>
      <c r="L66" s="109"/>
    </row>
    <row r="67" spans="1:31" s="9" customFormat="1" ht="24.9" customHeight="1" x14ac:dyDescent="0.2">
      <c r="B67" s="105"/>
      <c r="D67" s="106" t="s">
        <v>96</v>
      </c>
      <c r="E67" s="107"/>
      <c r="F67" s="107"/>
      <c r="G67" s="107"/>
      <c r="H67" s="107"/>
      <c r="I67" s="107"/>
      <c r="J67" s="108">
        <f>J286</f>
        <v>0</v>
      </c>
      <c r="L67" s="105"/>
    </row>
    <row r="68" spans="1:31" s="10" customFormat="1" ht="19.95" customHeight="1" x14ac:dyDescent="0.2">
      <c r="B68" s="109"/>
      <c r="D68" s="110" t="s">
        <v>97</v>
      </c>
      <c r="E68" s="111"/>
      <c r="F68" s="111"/>
      <c r="G68" s="111"/>
      <c r="H68" s="111"/>
      <c r="I68" s="111"/>
      <c r="J68" s="112">
        <f>J287</f>
        <v>0</v>
      </c>
      <c r="L68" s="109"/>
    </row>
    <row r="69" spans="1:31" s="10" customFormat="1" ht="19.95" customHeight="1" x14ac:dyDescent="0.2">
      <c r="B69" s="109"/>
      <c r="D69" s="110" t="s">
        <v>98</v>
      </c>
      <c r="E69" s="111"/>
      <c r="F69" s="111"/>
      <c r="G69" s="111"/>
      <c r="H69" s="111"/>
      <c r="I69" s="111"/>
      <c r="J69" s="112">
        <f>J296</f>
        <v>0</v>
      </c>
      <c r="L69" s="109"/>
    </row>
    <row r="70" spans="1:31" s="10" customFormat="1" ht="19.95" customHeight="1" x14ac:dyDescent="0.2">
      <c r="B70" s="109"/>
      <c r="D70" s="110" t="s">
        <v>99</v>
      </c>
      <c r="E70" s="111"/>
      <c r="F70" s="111"/>
      <c r="G70" s="111"/>
      <c r="H70" s="111"/>
      <c r="I70" s="111"/>
      <c r="J70" s="112">
        <f>J303</f>
        <v>0</v>
      </c>
      <c r="L70" s="109"/>
    </row>
    <row r="71" spans="1:31" s="2" customFormat="1" ht="21.75" customHeight="1" x14ac:dyDescent="0.2">
      <c r="A71" s="35"/>
      <c r="B71" s="36"/>
      <c r="C71" s="35"/>
      <c r="D71" s="35"/>
      <c r="E71" s="35"/>
      <c r="F71" s="35"/>
      <c r="G71" s="35"/>
      <c r="H71" s="35"/>
      <c r="I71" s="35"/>
      <c r="J71" s="35"/>
      <c r="K71" s="35"/>
      <c r="L71" s="8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" customHeight="1" x14ac:dyDescent="0.2">
      <c r="A72" s="35"/>
      <c r="B72" s="45"/>
      <c r="C72" s="46"/>
      <c r="D72" s="46"/>
      <c r="E72" s="46"/>
      <c r="F72" s="46"/>
      <c r="G72" s="46"/>
      <c r="H72" s="46"/>
      <c r="I72" s="46"/>
      <c r="J72" s="46"/>
      <c r="K72" s="46"/>
      <c r="L72" s="8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6.9" customHeight="1" x14ac:dyDescent="0.2">
      <c r="A76" s="35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8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4.9" customHeight="1" x14ac:dyDescent="0.2">
      <c r="A77" s="35"/>
      <c r="B77" s="36"/>
      <c r="C77" s="23" t="s">
        <v>100</v>
      </c>
      <c r="D77" s="35"/>
      <c r="E77" s="35"/>
      <c r="F77" s="35"/>
      <c r="G77" s="35"/>
      <c r="H77" s="35"/>
      <c r="I77" s="35"/>
      <c r="J77" s="35"/>
      <c r="K77" s="35"/>
      <c r="L77" s="8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 x14ac:dyDescent="0.2">
      <c r="A78" s="35"/>
      <c r="B78" s="36"/>
      <c r="C78" s="35"/>
      <c r="D78" s="35"/>
      <c r="E78" s="35"/>
      <c r="F78" s="35"/>
      <c r="G78" s="35"/>
      <c r="H78" s="35"/>
      <c r="I78" s="35"/>
      <c r="J78" s="35"/>
      <c r="K78" s="35"/>
      <c r="L78" s="8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 x14ac:dyDescent="0.2">
      <c r="A79" s="35"/>
      <c r="B79" s="36"/>
      <c r="C79" s="29" t="s">
        <v>17</v>
      </c>
      <c r="D79" s="35"/>
      <c r="E79" s="35"/>
      <c r="F79" s="35"/>
      <c r="G79" s="35"/>
      <c r="H79" s="35"/>
      <c r="I79" s="35"/>
      <c r="J79" s="35"/>
      <c r="K79" s="35"/>
      <c r="L79" s="8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 x14ac:dyDescent="0.2">
      <c r="A80" s="35"/>
      <c r="B80" s="36"/>
      <c r="C80" s="35"/>
      <c r="D80" s="35"/>
      <c r="E80" s="321" t="str">
        <f>E7</f>
        <v>Výstavba multifunkčního hřiště</v>
      </c>
      <c r="F80" s="322"/>
      <c r="G80" s="322"/>
      <c r="H80" s="322"/>
      <c r="I80" s="35"/>
      <c r="J80" s="35"/>
      <c r="K80" s="35"/>
      <c r="L80" s="8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 x14ac:dyDescent="0.2">
      <c r="A81" s="35"/>
      <c r="B81" s="36"/>
      <c r="C81" s="29" t="s">
        <v>84</v>
      </c>
      <c r="D81" s="35"/>
      <c r="E81" s="35"/>
      <c r="F81" s="35"/>
      <c r="G81" s="35"/>
      <c r="H81" s="35"/>
      <c r="I81" s="35"/>
      <c r="J81" s="35"/>
      <c r="K81" s="35"/>
      <c r="L81" s="8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 x14ac:dyDescent="0.2">
      <c r="A82" s="35"/>
      <c r="B82" s="36"/>
      <c r="C82" s="35"/>
      <c r="D82" s="35"/>
      <c r="E82" s="307" t="str">
        <f>E9</f>
        <v>Objekt 1 - Multifunkční hřiště</v>
      </c>
      <c r="F82" s="320"/>
      <c r="G82" s="320"/>
      <c r="H82" s="320"/>
      <c r="I82" s="35"/>
      <c r="J82" s="35"/>
      <c r="K82" s="35"/>
      <c r="L82" s="8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" customHeight="1" x14ac:dyDescent="0.2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8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 x14ac:dyDescent="0.2">
      <c r="A84" s="35"/>
      <c r="B84" s="36"/>
      <c r="C84" s="29" t="s">
        <v>22</v>
      </c>
      <c r="D84" s="35"/>
      <c r="E84" s="35"/>
      <c r="F84" s="27" t="str">
        <f>F12</f>
        <v xml:space="preserve"> </v>
      </c>
      <c r="G84" s="35"/>
      <c r="H84" s="35"/>
      <c r="I84" s="29" t="s">
        <v>24</v>
      </c>
      <c r="J84" s="53" t="str">
        <f>IF(J12="","",J12)</f>
        <v>Vyplň údaj</v>
      </c>
      <c r="K84" s="35"/>
      <c r="L84" s="8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" customHeight="1" x14ac:dyDescent="0.2">
      <c r="A85" s="35"/>
      <c r="B85" s="36"/>
      <c r="C85" s="35"/>
      <c r="D85" s="35"/>
      <c r="E85" s="35"/>
      <c r="F85" s="35"/>
      <c r="G85" s="35"/>
      <c r="H85" s="35"/>
      <c r="I85" s="35"/>
      <c r="J85" s="35"/>
      <c r="K85" s="35"/>
      <c r="L85" s="8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15" customHeight="1" x14ac:dyDescent="0.2">
      <c r="A86" s="35"/>
      <c r="B86" s="36"/>
      <c r="C86" s="29" t="s">
        <v>27</v>
      </c>
      <c r="D86" s="35"/>
      <c r="E86" s="35"/>
      <c r="F86" s="27" t="str">
        <f>E15</f>
        <v>Obec Habří, Habří 32, 37384</v>
      </c>
      <c r="G86" s="35"/>
      <c r="H86" s="35"/>
      <c r="I86" s="29" t="s">
        <v>32</v>
      </c>
      <c r="J86" s="33" t="str">
        <f>E21</f>
        <v>Ing.arch. Petr Heteša</v>
      </c>
      <c r="K86" s="35"/>
      <c r="L86" s="88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15" customHeight="1" x14ac:dyDescent="0.2">
      <c r="A87" s="35"/>
      <c r="B87" s="36"/>
      <c r="C87" s="29" t="s">
        <v>30</v>
      </c>
      <c r="D87" s="35"/>
      <c r="E87" s="35"/>
      <c r="F87" s="27" t="str">
        <f>IF(E18="","",E18)</f>
        <v>Vyplň údaj</v>
      </c>
      <c r="G87" s="35"/>
      <c r="H87" s="35"/>
      <c r="I87" s="29" t="s">
        <v>35</v>
      </c>
      <c r="J87" s="33" t="str">
        <f>E24</f>
        <v>Petr Štuk</v>
      </c>
      <c r="K87" s="35"/>
      <c r="L87" s="88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 x14ac:dyDescent="0.2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88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1" customFormat="1" ht="29.25" customHeight="1" x14ac:dyDescent="0.2">
      <c r="A89" s="113"/>
      <c r="B89" s="114"/>
      <c r="C89" s="115" t="s">
        <v>101</v>
      </c>
      <c r="D89" s="116" t="s">
        <v>59</v>
      </c>
      <c r="E89" s="116" t="s">
        <v>55</v>
      </c>
      <c r="F89" s="116" t="s">
        <v>56</v>
      </c>
      <c r="G89" s="116" t="s">
        <v>102</v>
      </c>
      <c r="H89" s="116" t="s">
        <v>103</v>
      </c>
      <c r="I89" s="116" t="s">
        <v>104</v>
      </c>
      <c r="J89" s="116" t="s">
        <v>87</v>
      </c>
      <c r="K89" s="117" t="s">
        <v>105</v>
      </c>
      <c r="L89" s="118"/>
      <c r="M89" s="60" t="s">
        <v>3</v>
      </c>
      <c r="N89" s="61" t="s">
        <v>44</v>
      </c>
      <c r="O89" s="61" t="s">
        <v>106</v>
      </c>
      <c r="P89" s="61" t="s">
        <v>107</v>
      </c>
      <c r="Q89" s="61" t="s">
        <v>108</v>
      </c>
      <c r="R89" s="61" t="s">
        <v>109</v>
      </c>
      <c r="S89" s="61" t="s">
        <v>110</v>
      </c>
      <c r="T89" s="62" t="s">
        <v>111</v>
      </c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</row>
    <row r="90" spans="1:65" s="2" customFormat="1" ht="22.8" customHeight="1" x14ac:dyDescent="0.3">
      <c r="A90" s="35"/>
      <c r="B90" s="36"/>
      <c r="C90" s="67" t="s">
        <v>112</v>
      </c>
      <c r="D90" s="35"/>
      <c r="E90" s="35"/>
      <c r="F90" s="35"/>
      <c r="G90" s="35"/>
      <c r="H90" s="35"/>
      <c r="I90" s="35"/>
      <c r="J90" s="119">
        <f>BK90</f>
        <v>0</v>
      </c>
      <c r="K90" s="35"/>
      <c r="L90" s="36"/>
      <c r="M90" s="63"/>
      <c r="N90" s="54"/>
      <c r="O90" s="64"/>
      <c r="P90" s="120">
        <f>P91+P286</f>
        <v>0</v>
      </c>
      <c r="Q90" s="64"/>
      <c r="R90" s="120">
        <f>R91+R286</f>
        <v>0</v>
      </c>
      <c r="S90" s="64"/>
      <c r="T90" s="121">
        <f>T91+T286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9" t="s">
        <v>73</v>
      </c>
      <c r="AU90" s="19" t="s">
        <v>88</v>
      </c>
      <c r="BK90" s="122">
        <f>BK91+BK286</f>
        <v>0</v>
      </c>
    </row>
    <row r="91" spans="1:65" s="12" customFormat="1" ht="25.95" customHeight="1" x14ac:dyDescent="0.25">
      <c r="B91" s="123"/>
      <c r="D91" s="124" t="s">
        <v>73</v>
      </c>
      <c r="E91" s="125" t="s">
        <v>113</v>
      </c>
      <c r="F91" s="125" t="s">
        <v>114</v>
      </c>
      <c r="I91" s="126"/>
      <c r="J91" s="127">
        <f>BK91</f>
        <v>0</v>
      </c>
      <c r="L91" s="123"/>
      <c r="M91" s="128"/>
      <c r="N91" s="129"/>
      <c r="O91" s="129"/>
      <c r="P91" s="130">
        <f>P92+P144+P183+P234+P267+P283</f>
        <v>0</v>
      </c>
      <c r="Q91" s="129"/>
      <c r="R91" s="130">
        <f>R92+R144+R183+R234+R267+R283</f>
        <v>0</v>
      </c>
      <c r="S91" s="129"/>
      <c r="T91" s="131">
        <f>T92+T144+T183+T234+T267+T283</f>
        <v>0</v>
      </c>
      <c r="AR91" s="124" t="s">
        <v>81</v>
      </c>
      <c r="AT91" s="132" t="s">
        <v>73</v>
      </c>
      <c r="AU91" s="132" t="s">
        <v>74</v>
      </c>
      <c r="AY91" s="124" t="s">
        <v>115</v>
      </c>
      <c r="BK91" s="133">
        <f>BK92+BK144+BK183+BK234+BK267+BK283</f>
        <v>0</v>
      </c>
    </row>
    <row r="92" spans="1:65" s="12" customFormat="1" ht="22.8" customHeight="1" x14ac:dyDescent="0.25">
      <c r="B92" s="123"/>
      <c r="D92" s="124" t="s">
        <v>73</v>
      </c>
      <c r="E92" s="134" t="s">
        <v>81</v>
      </c>
      <c r="F92" s="134" t="s">
        <v>116</v>
      </c>
      <c r="I92" s="126"/>
      <c r="J92" s="135">
        <f>BK92</f>
        <v>0</v>
      </c>
      <c r="L92" s="123"/>
      <c r="M92" s="128"/>
      <c r="N92" s="129"/>
      <c r="O92" s="129"/>
      <c r="P92" s="130">
        <f>SUM(P93:P143)</f>
        <v>0</v>
      </c>
      <c r="Q92" s="129"/>
      <c r="R92" s="130">
        <f>SUM(R93:R143)</f>
        <v>0</v>
      </c>
      <c r="S92" s="129"/>
      <c r="T92" s="131">
        <f>SUM(T93:T143)</f>
        <v>0</v>
      </c>
      <c r="AR92" s="124" t="s">
        <v>81</v>
      </c>
      <c r="AT92" s="132" t="s">
        <v>73</v>
      </c>
      <c r="AU92" s="132" t="s">
        <v>81</v>
      </c>
      <c r="AY92" s="124" t="s">
        <v>115</v>
      </c>
      <c r="BK92" s="133">
        <f>SUM(BK93:BK143)</f>
        <v>0</v>
      </c>
    </row>
    <row r="93" spans="1:65" s="2" customFormat="1" ht="22.8" x14ac:dyDescent="0.2">
      <c r="A93" s="35"/>
      <c r="B93" s="136"/>
      <c r="C93" s="137" t="s">
        <v>81</v>
      </c>
      <c r="D93" s="137" t="s">
        <v>117</v>
      </c>
      <c r="E93" s="138" t="s">
        <v>118</v>
      </c>
      <c r="F93" s="139" t="s">
        <v>119</v>
      </c>
      <c r="G93" s="140" t="s">
        <v>120</v>
      </c>
      <c r="H93" s="141">
        <v>807.04</v>
      </c>
      <c r="I93" s="142"/>
      <c r="J93" s="143">
        <f>ROUND(I93*H93,2)</f>
        <v>0</v>
      </c>
      <c r="K93" s="139" t="s">
        <v>121</v>
      </c>
      <c r="L93" s="36"/>
      <c r="M93" s="144" t="s">
        <v>3</v>
      </c>
      <c r="N93" s="145" t="s">
        <v>45</v>
      </c>
      <c r="O93" s="56"/>
      <c r="P93" s="146">
        <f>O93*H93</f>
        <v>0</v>
      </c>
      <c r="Q93" s="146">
        <v>0</v>
      </c>
      <c r="R93" s="146">
        <f>Q93*H93</f>
        <v>0</v>
      </c>
      <c r="S93" s="146">
        <v>0</v>
      </c>
      <c r="T93" s="147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48" t="s">
        <v>122</v>
      </c>
      <c r="AT93" s="148" t="s">
        <v>117</v>
      </c>
      <c r="AU93" s="148" t="s">
        <v>21</v>
      </c>
      <c r="AY93" s="19" t="s">
        <v>115</v>
      </c>
      <c r="BE93" s="149">
        <f>IF(N93="základní",J93,0)</f>
        <v>0</v>
      </c>
      <c r="BF93" s="149">
        <f>IF(N93="snížená",J93,0)</f>
        <v>0</v>
      </c>
      <c r="BG93" s="149">
        <f>IF(N93="zákl. přenesená",J93,0)</f>
        <v>0</v>
      </c>
      <c r="BH93" s="149">
        <f>IF(N93="sníž. přenesená",J93,0)</f>
        <v>0</v>
      </c>
      <c r="BI93" s="149">
        <f>IF(N93="nulová",J93,0)</f>
        <v>0</v>
      </c>
      <c r="BJ93" s="19" t="s">
        <v>81</v>
      </c>
      <c r="BK93" s="149">
        <f>ROUND(I93*H93,2)</f>
        <v>0</v>
      </c>
      <c r="BL93" s="19" t="s">
        <v>122</v>
      </c>
      <c r="BM93" s="148" t="s">
        <v>21</v>
      </c>
    </row>
    <row r="94" spans="1:65" s="2" customFormat="1" ht="19.2" x14ac:dyDescent="0.2">
      <c r="A94" s="35"/>
      <c r="B94" s="36"/>
      <c r="C94" s="35"/>
      <c r="D94" s="150" t="s">
        <v>123</v>
      </c>
      <c r="E94" s="35"/>
      <c r="F94" s="151" t="s">
        <v>119</v>
      </c>
      <c r="G94" s="35"/>
      <c r="H94" s="35"/>
      <c r="I94" s="152"/>
      <c r="J94" s="35"/>
      <c r="K94" s="35"/>
      <c r="L94" s="36"/>
      <c r="M94" s="153"/>
      <c r="N94" s="154"/>
      <c r="O94" s="56"/>
      <c r="P94" s="56"/>
      <c r="Q94" s="56"/>
      <c r="R94" s="56"/>
      <c r="S94" s="56"/>
      <c r="T94" s="57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9" t="s">
        <v>123</v>
      </c>
      <c r="AU94" s="19" t="s">
        <v>21</v>
      </c>
    </row>
    <row r="95" spans="1:65" s="13" customFormat="1" x14ac:dyDescent="0.2">
      <c r="B95" s="155"/>
      <c r="D95" s="150" t="s">
        <v>124</v>
      </c>
      <c r="E95" s="156" t="s">
        <v>3</v>
      </c>
      <c r="F95" s="157" t="s">
        <v>125</v>
      </c>
      <c r="H95" s="158">
        <v>807.04</v>
      </c>
      <c r="I95" s="159"/>
      <c r="L95" s="155"/>
      <c r="M95" s="160"/>
      <c r="N95" s="161"/>
      <c r="O95" s="161"/>
      <c r="P95" s="161"/>
      <c r="Q95" s="161"/>
      <c r="R95" s="161"/>
      <c r="S95" s="161"/>
      <c r="T95" s="162"/>
      <c r="AT95" s="156" t="s">
        <v>124</v>
      </c>
      <c r="AU95" s="156" t="s">
        <v>21</v>
      </c>
      <c r="AV95" s="13" t="s">
        <v>21</v>
      </c>
      <c r="AW95" s="13" t="s">
        <v>34</v>
      </c>
      <c r="AX95" s="13" t="s">
        <v>74</v>
      </c>
      <c r="AY95" s="156" t="s">
        <v>115</v>
      </c>
    </row>
    <row r="96" spans="1:65" s="14" customFormat="1" x14ac:dyDescent="0.2">
      <c r="B96" s="163"/>
      <c r="D96" s="150" t="s">
        <v>124</v>
      </c>
      <c r="E96" s="164" t="s">
        <v>3</v>
      </c>
      <c r="F96" s="165" t="s">
        <v>126</v>
      </c>
      <c r="H96" s="166">
        <v>807.04</v>
      </c>
      <c r="I96" s="167"/>
      <c r="L96" s="163"/>
      <c r="M96" s="168"/>
      <c r="N96" s="169"/>
      <c r="O96" s="169"/>
      <c r="P96" s="169"/>
      <c r="Q96" s="169"/>
      <c r="R96" s="169"/>
      <c r="S96" s="169"/>
      <c r="T96" s="170"/>
      <c r="AT96" s="164" t="s">
        <v>124</v>
      </c>
      <c r="AU96" s="164" t="s">
        <v>21</v>
      </c>
      <c r="AV96" s="14" t="s">
        <v>122</v>
      </c>
      <c r="AW96" s="14" t="s">
        <v>34</v>
      </c>
      <c r="AX96" s="14" t="s">
        <v>81</v>
      </c>
      <c r="AY96" s="164" t="s">
        <v>115</v>
      </c>
    </row>
    <row r="97" spans="1:65" s="2" customFormat="1" ht="33" customHeight="1" x14ac:dyDescent="0.2">
      <c r="A97" s="35"/>
      <c r="B97" s="136"/>
      <c r="C97" s="137" t="s">
        <v>21</v>
      </c>
      <c r="D97" s="137" t="s">
        <v>117</v>
      </c>
      <c r="E97" s="138" t="s">
        <v>127</v>
      </c>
      <c r="F97" s="139" t="s">
        <v>128</v>
      </c>
      <c r="G97" s="140" t="s">
        <v>129</v>
      </c>
      <c r="H97" s="141">
        <v>149.76</v>
      </c>
      <c r="I97" s="142"/>
      <c r="J97" s="143">
        <f>ROUND(I97*H97,2)</f>
        <v>0</v>
      </c>
      <c r="K97" s="139" t="s">
        <v>121</v>
      </c>
      <c r="L97" s="36"/>
      <c r="M97" s="144" t="s">
        <v>3</v>
      </c>
      <c r="N97" s="145" t="s">
        <v>45</v>
      </c>
      <c r="O97" s="56"/>
      <c r="P97" s="146">
        <f>O97*H97</f>
        <v>0</v>
      </c>
      <c r="Q97" s="146">
        <v>0</v>
      </c>
      <c r="R97" s="146">
        <f>Q97*H97</f>
        <v>0</v>
      </c>
      <c r="S97" s="146">
        <v>0</v>
      </c>
      <c r="T97" s="147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48" t="s">
        <v>122</v>
      </c>
      <c r="AT97" s="148" t="s">
        <v>117</v>
      </c>
      <c r="AU97" s="148" t="s">
        <v>21</v>
      </c>
      <c r="AY97" s="19" t="s">
        <v>115</v>
      </c>
      <c r="BE97" s="149">
        <f>IF(N97="základní",J97,0)</f>
        <v>0</v>
      </c>
      <c r="BF97" s="149">
        <f>IF(N97="snížená",J97,0)</f>
        <v>0</v>
      </c>
      <c r="BG97" s="149">
        <f>IF(N97="zákl. přenesená",J97,0)</f>
        <v>0</v>
      </c>
      <c r="BH97" s="149">
        <f>IF(N97="sníž. přenesená",J97,0)</f>
        <v>0</v>
      </c>
      <c r="BI97" s="149">
        <f>IF(N97="nulová",J97,0)</f>
        <v>0</v>
      </c>
      <c r="BJ97" s="19" t="s">
        <v>81</v>
      </c>
      <c r="BK97" s="149">
        <f>ROUND(I97*H97,2)</f>
        <v>0</v>
      </c>
      <c r="BL97" s="19" t="s">
        <v>122</v>
      </c>
      <c r="BM97" s="148" t="s">
        <v>122</v>
      </c>
    </row>
    <row r="98" spans="1:65" s="2" customFormat="1" ht="19.2" x14ac:dyDescent="0.2">
      <c r="A98" s="35"/>
      <c r="B98" s="36"/>
      <c r="C98" s="35"/>
      <c r="D98" s="150" t="s">
        <v>123</v>
      </c>
      <c r="E98" s="35"/>
      <c r="F98" s="151" t="s">
        <v>128</v>
      </c>
      <c r="G98" s="35"/>
      <c r="H98" s="35"/>
      <c r="I98" s="152"/>
      <c r="J98" s="35"/>
      <c r="K98" s="35"/>
      <c r="L98" s="36"/>
      <c r="M98" s="153"/>
      <c r="N98" s="154"/>
      <c r="O98" s="56"/>
      <c r="P98" s="56"/>
      <c r="Q98" s="56"/>
      <c r="R98" s="56"/>
      <c r="S98" s="56"/>
      <c r="T98" s="57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9" t="s">
        <v>123</v>
      </c>
      <c r="AU98" s="19" t="s">
        <v>21</v>
      </c>
    </row>
    <row r="99" spans="1:65" s="15" customFormat="1" x14ac:dyDescent="0.2">
      <c r="B99" s="171"/>
      <c r="D99" s="150" t="s">
        <v>124</v>
      </c>
      <c r="E99" s="172" t="s">
        <v>3</v>
      </c>
      <c r="F99" s="173" t="s">
        <v>130</v>
      </c>
      <c r="H99" s="172" t="s">
        <v>3</v>
      </c>
      <c r="I99" s="174"/>
      <c r="L99" s="171"/>
      <c r="M99" s="175"/>
      <c r="N99" s="176"/>
      <c r="O99" s="176"/>
      <c r="P99" s="176"/>
      <c r="Q99" s="176"/>
      <c r="R99" s="176"/>
      <c r="S99" s="176"/>
      <c r="T99" s="177"/>
      <c r="AT99" s="172" t="s">
        <v>124</v>
      </c>
      <c r="AU99" s="172" t="s">
        <v>21</v>
      </c>
      <c r="AV99" s="15" t="s">
        <v>81</v>
      </c>
      <c r="AW99" s="15" t="s">
        <v>34</v>
      </c>
      <c r="AX99" s="15" t="s">
        <v>74</v>
      </c>
      <c r="AY99" s="172" t="s">
        <v>115</v>
      </c>
    </row>
    <row r="100" spans="1:65" s="13" customFormat="1" x14ac:dyDescent="0.2">
      <c r="B100" s="155"/>
      <c r="D100" s="150" t="s">
        <v>124</v>
      </c>
      <c r="E100" s="156" t="s">
        <v>3</v>
      </c>
      <c r="F100" s="157" t="s">
        <v>131</v>
      </c>
      <c r="H100" s="158">
        <v>149.76</v>
      </c>
      <c r="I100" s="159"/>
      <c r="L100" s="155"/>
      <c r="M100" s="160"/>
      <c r="N100" s="161"/>
      <c r="O100" s="161"/>
      <c r="P100" s="161"/>
      <c r="Q100" s="161"/>
      <c r="R100" s="161"/>
      <c r="S100" s="161"/>
      <c r="T100" s="162"/>
      <c r="AT100" s="156" t="s">
        <v>124</v>
      </c>
      <c r="AU100" s="156" t="s">
        <v>21</v>
      </c>
      <c r="AV100" s="13" t="s">
        <v>21</v>
      </c>
      <c r="AW100" s="13" t="s">
        <v>34</v>
      </c>
      <c r="AX100" s="13" t="s">
        <v>74</v>
      </c>
      <c r="AY100" s="156" t="s">
        <v>115</v>
      </c>
    </row>
    <row r="101" spans="1:65" s="14" customFormat="1" x14ac:dyDescent="0.2">
      <c r="B101" s="163"/>
      <c r="D101" s="150" t="s">
        <v>124</v>
      </c>
      <c r="E101" s="164" t="s">
        <v>3</v>
      </c>
      <c r="F101" s="165" t="s">
        <v>126</v>
      </c>
      <c r="H101" s="166">
        <v>149.76</v>
      </c>
      <c r="I101" s="167"/>
      <c r="L101" s="163"/>
      <c r="M101" s="168"/>
      <c r="N101" s="169"/>
      <c r="O101" s="169"/>
      <c r="P101" s="169"/>
      <c r="Q101" s="169"/>
      <c r="R101" s="169"/>
      <c r="S101" s="169"/>
      <c r="T101" s="170"/>
      <c r="AT101" s="164" t="s">
        <v>124</v>
      </c>
      <c r="AU101" s="164" t="s">
        <v>21</v>
      </c>
      <c r="AV101" s="14" t="s">
        <v>122</v>
      </c>
      <c r="AW101" s="14" t="s">
        <v>34</v>
      </c>
      <c r="AX101" s="14" t="s">
        <v>81</v>
      </c>
      <c r="AY101" s="164" t="s">
        <v>115</v>
      </c>
    </row>
    <row r="102" spans="1:65" s="2" customFormat="1" ht="33" customHeight="1" x14ac:dyDescent="0.2">
      <c r="A102" s="35"/>
      <c r="B102" s="136"/>
      <c r="C102" s="137" t="s">
        <v>132</v>
      </c>
      <c r="D102" s="137" t="s">
        <v>117</v>
      </c>
      <c r="E102" s="138" t="s">
        <v>133</v>
      </c>
      <c r="F102" s="139" t="s">
        <v>134</v>
      </c>
      <c r="G102" s="140" t="s">
        <v>120</v>
      </c>
      <c r="H102" s="141">
        <v>807.04</v>
      </c>
      <c r="I102" s="142"/>
      <c r="J102" s="143">
        <f>ROUND(I102*H102,2)</f>
        <v>0</v>
      </c>
      <c r="K102" s="139" t="s">
        <v>121</v>
      </c>
      <c r="L102" s="36"/>
      <c r="M102" s="144" t="s">
        <v>3</v>
      </c>
      <c r="N102" s="145" t="s">
        <v>45</v>
      </c>
      <c r="O102" s="56"/>
      <c r="P102" s="146">
        <f>O102*H102</f>
        <v>0</v>
      </c>
      <c r="Q102" s="146">
        <v>0</v>
      </c>
      <c r="R102" s="146">
        <f>Q102*H102</f>
        <v>0</v>
      </c>
      <c r="S102" s="146">
        <v>0</v>
      </c>
      <c r="T102" s="147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48" t="s">
        <v>122</v>
      </c>
      <c r="AT102" s="148" t="s">
        <v>117</v>
      </c>
      <c r="AU102" s="148" t="s">
        <v>21</v>
      </c>
      <c r="AY102" s="19" t="s">
        <v>115</v>
      </c>
      <c r="BE102" s="149">
        <f>IF(N102="základní",J102,0)</f>
        <v>0</v>
      </c>
      <c r="BF102" s="149">
        <f>IF(N102="snížená",J102,0)</f>
        <v>0</v>
      </c>
      <c r="BG102" s="149">
        <f>IF(N102="zákl. přenesená",J102,0)</f>
        <v>0</v>
      </c>
      <c r="BH102" s="149">
        <f>IF(N102="sníž. přenesená",J102,0)</f>
        <v>0</v>
      </c>
      <c r="BI102" s="149">
        <f>IF(N102="nulová",J102,0)</f>
        <v>0</v>
      </c>
      <c r="BJ102" s="19" t="s">
        <v>81</v>
      </c>
      <c r="BK102" s="149">
        <f>ROUND(I102*H102,2)</f>
        <v>0</v>
      </c>
      <c r="BL102" s="19" t="s">
        <v>122</v>
      </c>
      <c r="BM102" s="148" t="s">
        <v>135</v>
      </c>
    </row>
    <row r="103" spans="1:65" s="2" customFormat="1" ht="19.2" x14ac:dyDescent="0.2">
      <c r="A103" s="35"/>
      <c r="B103" s="36"/>
      <c r="C103" s="35"/>
      <c r="D103" s="150" t="s">
        <v>123</v>
      </c>
      <c r="E103" s="35"/>
      <c r="F103" s="151" t="s">
        <v>134</v>
      </c>
      <c r="G103" s="35"/>
      <c r="H103" s="35"/>
      <c r="I103" s="152"/>
      <c r="J103" s="35"/>
      <c r="K103" s="35"/>
      <c r="L103" s="36"/>
      <c r="M103" s="153"/>
      <c r="N103" s="154"/>
      <c r="O103" s="56"/>
      <c r="P103" s="56"/>
      <c r="Q103" s="56"/>
      <c r="R103" s="56"/>
      <c r="S103" s="56"/>
      <c r="T103" s="57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9" t="s">
        <v>123</v>
      </c>
      <c r="AU103" s="19" t="s">
        <v>21</v>
      </c>
    </row>
    <row r="104" spans="1:65" s="13" customFormat="1" x14ac:dyDescent="0.2">
      <c r="B104" s="155"/>
      <c r="D104" s="150" t="s">
        <v>124</v>
      </c>
      <c r="E104" s="156" t="s">
        <v>3</v>
      </c>
      <c r="F104" s="157" t="s">
        <v>125</v>
      </c>
      <c r="H104" s="158">
        <v>807.04</v>
      </c>
      <c r="I104" s="159"/>
      <c r="L104" s="155"/>
      <c r="M104" s="160"/>
      <c r="N104" s="161"/>
      <c r="O104" s="161"/>
      <c r="P104" s="161"/>
      <c r="Q104" s="161"/>
      <c r="R104" s="161"/>
      <c r="S104" s="161"/>
      <c r="T104" s="162"/>
      <c r="AT104" s="156" t="s">
        <v>124</v>
      </c>
      <c r="AU104" s="156" t="s">
        <v>21</v>
      </c>
      <c r="AV104" s="13" t="s">
        <v>21</v>
      </c>
      <c r="AW104" s="13" t="s">
        <v>34</v>
      </c>
      <c r="AX104" s="13" t="s">
        <v>74</v>
      </c>
      <c r="AY104" s="156" t="s">
        <v>115</v>
      </c>
    </row>
    <row r="105" spans="1:65" s="14" customFormat="1" x14ac:dyDescent="0.2">
      <c r="B105" s="163"/>
      <c r="D105" s="150" t="s">
        <v>124</v>
      </c>
      <c r="E105" s="164" t="s">
        <v>3</v>
      </c>
      <c r="F105" s="165" t="s">
        <v>126</v>
      </c>
      <c r="H105" s="166">
        <v>807.04</v>
      </c>
      <c r="I105" s="167"/>
      <c r="L105" s="163"/>
      <c r="M105" s="168"/>
      <c r="N105" s="169"/>
      <c r="O105" s="169"/>
      <c r="P105" s="169"/>
      <c r="Q105" s="169"/>
      <c r="R105" s="169"/>
      <c r="S105" s="169"/>
      <c r="T105" s="170"/>
      <c r="AT105" s="164" t="s">
        <v>124</v>
      </c>
      <c r="AU105" s="164" t="s">
        <v>21</v>
      </c>
      <c r="AV105" s="14" t="s">
        <v>122</v>
      </c>
      <c r="AW105" s="14" t="s">
        <v>34</v>
      </c>
      <c r="AX105" s="14" t="s">
        <v>81</v>
      </c>
      <c r="AY105" s="164" t="s">
        <v>115</v>
      </c>
    </row>
    <row r="106" spans="1:65" s="2" customFormat="1" ht="44.25" customHeight="1" x14ac:dyDescent="0.2">
      <c r="A106" s="35"/>
      <c r="B106" s="136"/>
      <c r="C106" s="137" t="s">
        <v>122</v>
      </c>
      <c r="D106" s="137" t="s">
        <v>117</v>
      </c>
      <c r="E106" s="138" t="s">
        <v>136</v>
      </c>
      <c r="F106" s="139" t="s">
        <v>137</v>
      </c>
      <c r="G106" s="140" t="s">
        <v>129</v>
      </c>
      <c r="H106" s="141">
        <v>12.096</v>
      </c>
      <c r="I106" s="142"/>
      <c r="J106" s="143">
        <f>ROUND(I106*H106,2)</f>
        <v>0</v>
      </c>
      <c r="K106" s="139" t="s">
        <v>121</v>
      </c>
      <c r="L106" s="36"/>
      <c r="M106" s="144" t="s">
        <v>3</v>
      </c>
      <c r="N106" s="145" t="s">
        <v>45</v>
      </c>
      <c r="O106" s="56"/>
      <c r="P106" s="146">
        <f>O106*H106</f>
        <v>0</v>
      </c>
      <c r="Q106" s="146">
        <v>0</v>
      </c>
      <c r="R106" s="146">
        <f>Q106*H106</f>
        <v>0</v>
      </c>
      <c r="S106" s="146">
        <v>0</v>
      </c>
      <c r="T106" s="147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48" t="s">
        <v>122</v>
      </c>
      <c r="AT106" s="148" t="s">
        <v>117</v>
      </c>
      <c r="AU106" s="148" t="s">
        <v>21</v>
      </c>
      <c r="AY106" s="19" t="s">
        <v>115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19" t="s">
        <v>81</v>
      </c>
      <c r="BK106" s="149">
        <f>ROUND(I106*H106,2)</f>
        <v>0</v>
      </c>
      <c r="BL106" s="19" t="s">
        <v>122</v>
      </c>
      <c r="BM106" s="148" t="s">
        <v>138</v>
      </c>
    </row>
    <row r="107" spans="1:65" s="2" customFormat="1" ht="28.8" x14ac:dyDescent="0.2">
      <c r="A107" s="35"/>
      <c r="B107" s="36"/>
      <c r="C107" s="35"/>
      <c r="D107" s="150" t="s">
        <v>123</v>
      </c>
      <c r="E107" s="35"/>
      <c r="F107" s="151" t="s">
        <v>137</v>
      </c>
      <c r="G107" s="35"/>
      <c r="H107" s="35"/>
      <c r="I107" s="152"/>
      <c r="J107" s="35"/>
      <c r="K107" s="35"/>
      <c r="L107" s="36"/>
      <c r="M107" s="153"/>
      <c r="N107" s="154"/>
      <c r="O107" s="56"/>
      <c r="P107" s="56"/>
      <c r="Q107" s="56"/>
      <c r="R107" s="56"/>
      <c r="S107" s="56"/>
      <c r="T107" s="57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9" t="s">
        <v>123</v>
      </c>
      <c r="AU107" s="19" t="s">
        <v>21</v>
      </c>
    </row>
    <row r="108" spans="1:65" s="15" customFormat="1" x14ac:dyDescent="0.2">
      <c r="B108" s="171"/>
      <c r="D108" s="150" t="s">
        <v>124</v>
      </c>
      <c r="E108" s="172" t="s">
        <v>3</v>
      </c>
      <c r="F108" s="173" t="s">
        <v>139</v>
      </c>
      <c r="H108" s="172" t="s">
        <v>3</v>
      </c>
      <c r="I108" s="174"/>
      <c r="L108" s="171"/>
      <c r="M108" s="175"/>
      <c r="N108" s="176"/>
      <c r="O108" s="176"/>
      <c r="P108" s="176"/>
      <c r="Q108" s="176"/>
      <c r="R108" s="176"/>
      <c r="S108" s="176"/>
      <c r="T108" s="177"/>
      <c r="AT108" s="172" t="s">
        <v>124</v>
      </c>
      <c r="AU108" s="172" t="s">
        <v>21</v>
      </c>
      <c r="AV108" s="15" t="s">
        <v>81</v>
      </c>
      <c r="AW108" s="15" t="s">
        <v>34</v>
      </c>
      <c r="AX108" s="15" t="s">
        <v>74</v>
      </c>
      <c r="AY108" s="172" t="s">
        <v>115</v>
      </c>
    </row>
    <row r="109" spans="1:65" s="13" customFormat="1" x14ac:dyDescent="0.2">
      <c r="B109" s="155"/>
      <c r="D109" s="150" t="s">
        <v>124</v>
      </c>
      <c r="E109" s="156" t="s">
        <v>3</v>
      </c>
      <c r="F109" s="157" t="s">
        <v>140</v>
      </c>
      <c r="H109" s="158">
        <v>12.096</v>
      </c>
      <c r="I109" s="159"/>
      <c r="L109" s="155"/>
      <c r="M109" s="160"/>
      <c r="N109" s="161"/>
      <c r="O109" s="161"/>
      <c r="P109" s="161"/>
      <c r="Q109" s="161"/>
      <c r="R109" s="161"/>
      <c r="S109" s="161"/>
      <c r="T109" s="162"/>
      <c r="AT109" s="156" t="s">
        <v>124</v>
      </c>
      <c r="AU109" s="156" t="s">
        <v>21</v>
      </c>
      <c r="AV109" s="13" t="s">
        <v>21</v>
      </c>
      <c r="AW109" s="13" t="s">
        <v>34</v>
      </c>
      <c r="AX109" s="13" t="s">
        <v>74</v>
      </c>
      <c r="AY109" s="156" t="s">
        <v>115</v>
      </c>
    </row>
    <row r="110" spans="1:65" s="14" customFormat="1" x14ac:dyDescent="0.2">
      <c r="B110" s="163"/>
      <c r="D110" s="150" t="s">
        <v>124</v>
      </c>
      <c r="E110" s="164" t="s">
        <v>3</v>
      </c>
      <c r="F110" s="165" t="s">
        <v>126</v>
      </c>
      <c r="H110" s="166">
        <v>12.096</v>
      </c>
      <c r="I110" s="167"/>
      <c r="L110" s="163"/>
      <c r="M110" s="168"/>
      <c r="N110" s="169"/>
      <c r="O110" s="169"/>
      <c r="P110" s="169"/>
      <c r="Q110" s="169"/>
      <c r="R110" s="169"/>
      <c r="S110" s="169"/>
      <c r="T110" s="170"/>
      <c r="AT110" s="164" t="s">
        <v>124</v>
      </c>
      <c r="AU110" s="164" t="s">
        <v>21</v>
      </c>
      <c r="AV110" s="14" t="s">
        <v>122</v>
      </c>
      <c r="AW110" s="14" t="s">
        <v>34</v>
      </c>
      <c r="AX110" s="14" t="s">
        <v>81</v>
      </c>
      <c r="AY110" s="164" t="s">
        <v>115</v>
      </c>
    </row>
    <row r="111" spans="1:65" s="2" customFormat="1" ht="44.25" customHeight="1" x14ac:dyDescent="0.2">
      <c r="A111" s="35"/>
      <c r="B111" s="136"/>
      <c r="C111" s="137" t="s">
        <v>141</v>
      </c>
      <c r="D111" s="137" t="s">
        <v>117</v>
      </c>
      <c r="E111" s="138" t="s">
        <v>142</v>
      </c>
      <c r="F111" s="139" t="s">
        <v>143</v>
      </c>
      <c r="G111" s="140" t="s">
        <v>129</v>
      </c>
      <c r="H111" s="141">
        <v>95.93</v>
      </c>
      <c r="I111" s="142"/>
      <c r="J111" s="143">
        <f>ROUND(I111*H111,2)</f>
        <v>0</v>
      </c>
      <c r="K111" s="139" t="s">
        <v>121</v>
      </c>
      <c r="L111" s="36"/>
      <c r="M111" s="144" t="s">
        <v>3</v>
      </c>
      <c r="N111" s="145" t="s">
        <v>45</v>
      </c>
      <c r="O111" s="56"/>
      <c r="P111" s="146">
        <f>O111*H111</f>
        <v>0</v>
      </c>
      <c r="Q111" s="146">
        <v>0</v>
      </c>
      <c r="R111" s="146">
        <f>Q111*H111</f>
        <v>0</v>
      </c>
      <c r="S111" s="146">
        <v>0</v>
      </c>
      <c r="T111" s="147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48" t="s">
        <v>122</v>
      </c>
      <c r="AT111" s="148" t="s">
        <v>117</v>
      </c>
      <c r="AU111" s="148" t="s">
        <v>21</v>
      </c>
      <c r="AY111" s="19" t="s">
        <v>115</v>
      </c>
      <c r="BE111" s="149">
        <f>IF(N111="základní",J111,0)</f>
        <v>0</v>
      </c>
      <c r="BF111" s="149">
        <f>IF(N111="snížená",J111,0)</f>
        <v>0</v>
      </c>
      <c r="BG111" s="149">
        <f>IF(N111="zákl. přenesená",J111,0)</f>
        <v>0</v>
      </c>
      <c r="BH111" s="149">
        <f>IF(N111="sníž. přenesená",J111,0)</f>
        <v>0</v>
      </c>
      <c r="BI111" s="149">
        <f>IF(N111="nulová",J111,0)</f>
        <v>0</v>
      </c>
      <c r="BJ111" s="19" t="s">
        <v>81</v>
      </c>
      <c r="BK111" s="149">
        <f>ROUND(I111*H111,2)</f>
        <v>0</v>
      </c>
      <c r="BL111" s="19" t="s">
        <v>122</v>
      </c>
      <c r="BM111" s="148" t="s">
        <v>144</v>
      </c>
    </row>
    <row r="112" spans="1:65" s="2" customFormat="1" ht="28.8" x14ac:dyDescent="0.2">
      <c r="A112" s="35"/>
      <c r="B112" s="36"/>
      <c r="C112" s="35"/>
      <c r="D112" s="150" t="s">
        <v>123</v>
      </c>
      <c r="E112" s="35"/>
      <c r="F112" s="151" t="s">
        <v>143</v>
      </c>
      <c r="G112" s="35"/>
      <c r="H112" s="35"/>
      <c r="I112" s="152"/>
      <c r="J112" s="35"/>
      <c r="K112" s="35"/>
      <c r="L112" s="36"/>
      <c r="M112" s="153"/>
      <c r="N112" s="154"/>
      <c r="O112" s="56"/>
      <c r="P112" s="56"/>
      <c r="Q112" s="56"/>
      <c r="R112" s="56"/>
      <c r="S112" s="56"/>
      <c r="T112" s="57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9" t="s">
        <v>123</v>
      </c>
      <c r="AU112" s="19" t="s">
        <v>21</v>
      </c>
    </row>
    <row r="113" spans="1:65" s="15" customFormat="1" x14ac:dyDescent="0.2">
      <c r="B113" s="171"/>
      <c r="D113" s="150" t="s">
        <v>124</v>
      </c>
      <c r="E113" s="172" t="s">
        <v>3</v>
      </c>
      <c r="F113" s="173" t="s">
        <v>145</v>
      </c>
      <c r="H113" s="172" t="s">
        <v>3</v>
      </c>
      <c r="I113" s="174"/>
      <c r="L113" s="171"/>
      <c r="M113" s="175"/>
      <c r="N113" s="176"/>
      <c r="O113" s="176"/>
      <c r="P113" s="176"/>
      <c r="Q113" s="176"/>
      <c r="R113" s="176"/>
      <c r="S113" s="176"/>
      <c r="T113" s="177"/>
      <c r="AT113" s="172" t="s">
        <v>124</v>
      </c>
      <c r="AU113" s="172" t="s">
        <v>21</v>
      </c>
      <c r="AV113" s="15" t="s">
        <v>81</v>
      </c>
      <c r="AW113" s="15" t="s">
        <v>34</v>
      </c>
      <c r="AX113" s="15" t="s">
        <v>74</v>
      </c>
      <c r="AY113" s="172" t="s">
        <v>115</v>
      </c>
    </row>
    <row r="114" spans="1:65" s="13" customFormat="1" x14ac:dyDescent="0.2">
      <c r="B114" s="155"/>
      <c r="D114" s="150" t="s">
        <v>124</v>
      </c>
      <c r="E114" s="156" t="s">
        <v>3</v>
      </c>
      <c r="F114" s="157" t="s">
        <v>146</v>
      </c>
      <c r="H114" s="158">
        <v>19.007999999999999</v>
      </c>
      <c r="I114" s="159"/>
      <c r="L114" s="155"/>
      <c r="M114" s="160"/>
      <c r="N114" s="161"/>
      <c r="O114" s="161"/>
      <c r="P114" s="161"/>
      <c r="Q114" s="161"/>
      <c r="R114" s="161"/>
      <c r="S114" s="161"/>
      <c r="T114" s="162"/>
      <c r="AT114" s="156" t="s">
        <v>124</v>
      </c>
      <c r="AU114" s="156" t="s">
        <v>21</v>
      </c>
      <c r="AV114" s="13" t="s">
        <v>21</v>
      </c>
      <c r="AW114" s="13" t="s">
        <v>34</v>
      </c>
      <c r="AX114" s="13" t="s">
        <v>74</v>
      </c>
      <c r="AY114" s="156" t="s">
        <v>115</v>
      </c>
    </row>
    <row r="115" spans="1:65" s="13" customFormat="1" x14ac:dyDescent="0.2">
      <c r="B115" s="155"/>
      <c r="D115" s="150" t="s">
        <v>124</v>
      </c>
      <c r="E115" s="156" t="s">
        <v>3</v>
      </c>
      <c r="F115" s="157" t="s">
        <v>147</v>
      </c>
      <c r="H115" s="158">
        <v>9.24</v>
      </c>
      <c r="I115" s="159"/>
      <c r="L115" s="155"/>
      <c r="M115" s="160"/>
      <c r="N115" s="161"/>
      <c r="O115" s="161"/>
      <c r="P115" s="161"/>
      <c r="Q115" s="161"/>
      <c r="R115" s="161"/>
      <c r="S115" s="161"/>
      <c r="T115" s="162"/>
      <c r="AT115" s="156" t="s">
        <v>124</v>
      </c>
      <c r="AU115" s="156" t="s">
        <v>21</v>
      </c>
      <c r="AV115" s="13" t="s">
        <v>21</v>
      </c>
      <c r="AW115" s="13" t="s">
        <v>34</v>
      </c>
      <c r="AX115" s="13" t="s">
        <v>74</v>
      </c>
      <c r="AY115" s="156" t="s">
        <v>115</v>
      </c>
    </row>
    <row r="116" spans="1:65" s="13" customFormat="1" x14ac:dyDescent="0.2">
      <c r="B116" s="155"/>
      <c r="D116" s="150" t="s">
        <v>124</v>
      </c>
      <c r="E116" s="156" t="s">
        <v>3</v>
      </c>
      <c r="F116" s="157" t="s">
        <v>146</v>
      </c>
      <c r="H116" s="158">
        <v>19.007999999999999</v>
      </c>
      <c r="I116" s="159"/>
      <c r="L116" s="155"/>
      <c r="M116" s="160"/>
      <c r="N116" s="161"/>
      <c r="O116" s="161"/>
      <c r="P116" s="161"/>
      <c r="Q116" s="161"/>
      <c r="R116" s="161"/>
      <c r="S116" s="161"/>
      <c r="T116" s="162"/>
      <c r="AT116" s="156" t="s">
        <v>124</v>
      </c>
      <c r="AU116" s="156" t="s">
        <v>21</v>
      </c>
      <c r="AV116" s="13" t="s">
        <v>21</v>
      </c>
      <c r="AW116" s="13" t="s">
        <v>34</v>
      </c>
      <c r="AX116" s="13" t="s">
        <v>74</v>
      </c>
      <c r="AY116" s="156" t="s">
        <v>115</v>
      </c>
    </row>
    <row r="117" spans="1:65" s="13" customFormat="1" x14ac:dyDescent="0.2">
      <c r="B117" s="155"/>
      <c r="D117" s="150" t="s">
        <v>124</v>
      </c>
      <c r="E117" s="156" t="s">
        <v>3</v>
      </c>
      <c r="F117" s="157" t="s">
        <v>147</v>
      </c>
      <c r="H117" s="158">
        <v>9.24</v>
      </c>
      <c r="I117" s="159"/>
      <c r="L117" s="155"/>
      <c r="M117" s="160"/>
      <c r="N117" s="161"/>
      <c r="O117" s="161"/>
      <c r="P117" s="161"/>
      <c r="Q117" s="161"/>
      <c r="R117" s="161"/>
      <c r="S117" s="161"/>
      <c r="T117" s="162"/>
      <c r="AT117" s="156" t="s">
        <v>124</v>
      </c>
      <c r="AU117" s="156" t="s">
        <v>21</v>
      </c>
      <c r="AV117" s="13" t="s">
        <v>21</v>
      </c>
      <c r="AW117" s="13" t="s">
        <v>34</v>
      </c>
      <c r="AX117" s="13" t="s">
        <v>74</v>
      </c>
      <c r="AY117" s="156" t="s">
        <v>115</v>
      </c>
    </row>
    <row r="118" spans="1:65" s="16" customFormat="1" x14ac:dyDescent="0.2">
      <c r="B118" s="178"/>
      <c r="D118" s="150" t="s">
        <v>124</v>
      </c>
      <c r="E118" s="179" t="s">
        <v>3</v>
      </c>
      <c r="F118" s="180" t="s">
        <v>148</v>
      </c>
      <c r="H118" s="181">
        <v>56.496000000000002</v>
      </c>
      <c r="I118" s="182"/>
      <c r="L118" s="178"/>
      <c r="M118" s="183"/>
      <c r="N118" s="184"/>
      <c r="O118" s="184"/>
      <c r="P118" s="184"/>
      <c r="Q118" s="184"/>
      <c r="R118" s="184"/>
      <c r="S118" s="184"/>
      <c r="T118" s="185"/>
      <c r="AT118" s="179" t="s">
        <v>124</v>
      </c>
      <c r="AU118" s="179" t="s">
        <v>21</v>
      </c>
      <c r="AV118" s="16" t="s">
        <v>132</v>
      </c>
      <c r="AW118" s="16" t="s">
        <v>34</v>
      </c>
      <c r="AX118" s="16" t="s">
        <v>74</v>
      </c>
      <c r="AY118" s="179" t="s">
        <v>115</v>
      </c>
    </row>
    <row r="119" spans="1:65" s="15" customFormat="1" x14ac:dyDescent="0.2">
      <c r="B119" s="171"/>
      <c r="D119" s="150" t="s">
        <v>124</v>
      </c>
      <c r="E119" s="172" t="s">
        <v>3</v>
      </c>
      <c r="F119" s="173" t="s">
        <v>149</v>
      </c>
      <c r="H119" s="172" t="s">
        <v>3</v>
      </c>
      <c r="I119" s="174"/>
      <c r="L119" s="171"/>
      <c r="M119" s="175"/>
      <c r="N119" s="176"/>
      <c r="O119" s="176"/>
      <c r="P119" s="176"/>
      <c r="Q119" s="176"/>
      <c r="R119" s="176"/>
      <c r="S119" s="176"/>
      <c r="T119" s="177"/>
      <c r="AT119" s="172" t="s">
        <v>124</v>
      </c>
      <c r="AU119" s="172" t="s">
        <v>21</v>
      </c>
      <c r="AV119" s="15" t="s">
        <v>81</v>
      </c>
      <c r="AW119" s="15" t="s">
        <v>34</v>
      </c>
      <c r="AX119" s="15" t="s">
        <v>74</v>
      </c>
      <c r="AY119" s="172" t="s">
        <v>115</v>
      </c>
    </row>
    <row r="120" spans="1:65" s="13" customFormat="1" x14ac:dyDescent="0.2">
      <c r="B120" s="155"/>
      <c r="D120" s="150" t="s">
        <v>124</v>
      </c>
      <c r="E120" s="156" t="s">
        <v>3</v>
      </c>
      <c r="F120" s="157" t="s">
        <v>150</v>
      </c>
      <c r="H120" s="158">
        <v>27.244</v>
      </c>
      <c r="I120" s="159"/>
      <c r="L120" s="155"/>
      <c r="M120" s="160"/>
      <c r="N120" s="161"/>
      <c r="O120" s="161"/>
      <c r="P120" s="161"/>
      <c r="Q120" s="161"/>
      <c r="R120" s="161"/>
      <c r="S120" s="161"/>
      <c r="T120" s="162"/>
      <c r="AT120" s="156" t="s">
        <v>124</v>
      </c>
      <c r="AU120" s="156" t="s">
        <v>21</v>
      </c>
      <c r="AV120" s="13" t="s">
        <v>21</v>
      </c>
      <c r="AW120" s="13" t="s">
        <v>34</v>
      </c>
      <c r="AX120" s="13" t="s">
        <v>74</v>
      </c>
      <c r="AY120" s="156" t="s">
        <v>115</v>
      </c>
    </row>
    <row r="121" spans="1:65" s="15" customFormat="1" x14ac:dyDescent="0.2">
      <c r="B121" s="171"/>
      <c r="D121" s="150" t="s">
        <v>124</v>
      </c>
      <c r="E121" s="172" t="s">
        <v>3</v>
      </c>
      <c r="F121" s="173" t="s">
        <v>151</v>
      </c>
      <c r="H121" s="172" t="s">
        <v>3</v>
      </c>
      <c r="I121" s="174"/>
      <c r="L121" s="171"/>
      <c r="M121" s="175"/>
      <c r="N121" s="176"/>
      <c r="O121" s="176"/>
      <c r="P121" s="176"/>
      <c r="Q121" s="176"/>
      <c r="R121" s="176"/>
      <c r="S121" s="176"/>
      <c r="T121" s="177"/>
      <c r="AT121" s="172" t="s">
        <v>124</v>
      </c>
      <c r="AU121" s="172" t="s">
        <v>21</v>
      </c>
      <c r="AV121" s="15" t="s">
        <v>81</v>
      </c>
      <c r="AW121" s="15" t="s">
        <v>34</v>
      </c>
      <c r="AX121" s="15" t="s">
        <v>74</v>
      </c>
      <c r="AY121" s="172" t="s">
        <v>115</v>
      </c>
    </row>
    <row r="122" spans="1:65" s="13" customFormat="1" x14ac:dyDescent="0.2">
      <c r="B122" s="155"/>
      <c r="D122" s="150" t="s">
        <v>124</v>
      </c>
      <c r="E122" s="156" t="s">
        <v>3</v>
      </c>
      <c r="F122" s="157" t="s">
        <v>152</v>
      </c>
      <c r="H122" s="158">
        <v>4.32</v>
      </c>
      <c r="I122" s="159"/>
      <c r="L122" s="155"/>
      <c r="M122" s="160"/>
      <c r="N122" s="161"/>
      <c r="O122" s="161"/>
      <c r="P122" s="161"/>
      <c r="Q122" s="161"/>
      <c r="R122" s="161"/>
      <c r="S122" s="161"/>
      <c r="T122" s="162"/>
      <c r="AT122" s="156" t="s">
        <v>124</v>
      </c>
      <c r="AU122" s="156" t="s">
        <v>21</v>
      </c>
      <c r="AV122" s="13" t="s">
        <v>21</v>
      </c>
      <c r="AW122" s="13" t="s">
        <v>34</v>
      </c>
      <c r="AX122" s="13" t="s">
        <v>74</v>
      </c>
      <c r="AY122" s="156" t="s">
        <v>115</v>
      </c>
    </row>
    <row r="123" spans="1:65" s="13" customFormat="1" x14ac:dyDescent="0.2">
      <c r="B123" s="155"/>
      <c r="D123" s="150" t="s">
        <v>124</v>
      </c>
      <c r="E123" s="156" t="s">
        <v>3</v>
      </c>
      <c r="F123" s="157" t="s">
        <v>153</v>
      </c>
      <c r="H123" s="158">
        <v>7.15</v>
      </c>
      <c r="I123" s="159"/>
      <c r="L123" s="155"/>
      <c r="M123" s="160"/>
      <c r="N123" s="161"/>
      <c r="O123" s="161"/>
      <c r="P123" s="161"/>
      <c r="Q123" s="161"/>
      <c r="R123" s="161"/>
      <c r="S123" s="161"/>
      <c r="T123" s="162"/>
      <c r="AT123" s="156" t="s">
        <v>124</v>
      </c>
      <c r="AU123" s="156" t="s">
        <v>21</v>
      </c>
      <c r="AV123" s="13" t="s">
        <v>21</v>
      </c>
      <c r="AW123" s="13" t="s">
        <v>34</v>
      </c>
      <c r="AX123" s="13" t="s">
        <v>74</v>
      </c>
      <c r="AY123" s="156" t="s">
        <v>115</v>
      </c>
    </row>
    <row r="124" spans="1:65" s="13" customFormat="1" x14ac:dyDescent="0.2">
      <c r="B124" s="155"/>
      <c r="D124" s="150" t="s">
        <v>124</v>
      </c>
      <c r="E124" s="156" t="s">
        <v>3</v>
      </c>
      <c r="F124" s="157" t="s">
        <v>154</v>
      </c>
      <c r="H124" s="158">
        <v>0.72</v>
      </c>
      <c r="I124" s="159"/>
      <c r="L124" s="155"/>
      <c r="M124" s="160"/>
      <c r="N124" s="161"/>
      <c r="O124" s="161"/>
      <c r="P124" s="161"/>
      <c r="Q124" s="161"/>
      <c r="R124" s="161"/>
      <c r="S124" s="161"/>
      <c r="T124" s="162"/>
      <c r="AT124" s="156" t="s">
        <v>124</v>
      </c>
      <c r="AU124" s="156" t="s">
        <v>21</v>
      </c>
      <c r="AV124" s="13" t="s">
        <v>21</v>
      </c>
      <c r="AW124" s="13" t="s">
        <v>34</v>
      </c>
      <c r="AX124" s="13" t="s">
        <v>74</v>
      </c>
      <c r="AY124" s="156" t="s">
        <v>115</v>
      </c>
    </row>
    <row r="125" spans="1:65" s="16" customFormat="1" x14ac:dyDescent="0.2">
      <c r="B125" s="178"/>
      <c r="D125" s="150" t="s">
        <v>124</v>
      </c>
      <c r="E125" s="179" t="s">
        <v>3</v>
      </c>
      <c r="F125" s="180" t="s">
        <v>148</v>
      </c>
      <c r="H125" s="181">
        <v>39.433999999999997</v>
      </c>
      <c r="I125" s="182"/>
      <c r="L125" s="178"/>
      <c r="M125" s="183"/>
      <c r="N125" s="184"/>
      <c r="O125" s="184"/>
      <c r="P125" s="184"/>
      <c r="Q125" s="184"/>
      <c r="R125" s="184"/>
      <c r="S125" s="184"/>
      <c r="T125" s="185"/>
      <c r="AT125" s="179" t="s">
        <v>124</v>
      </c>
      <c r="AU125" s="179" t="s">
        <v>21</v>
      </c>
      <c r="AV125" s="16" t="s">
        <v>132</v>
      </c>
      <c r="AW125" s="16" t="s">
        <v>34</v>
      </c>
      <c r="AX125" s="16" t="s">
        <v>74</v>
      </c>
      <c r="AY125" s="179" t="s">
        <v>115</v>
      </c>
    </row>
    <row r="126" spans="1:65" s="14" customFormat="1" x14ac:dyDescent="0.2">
      <c r="B126" s="163"/>
      <c r="D126" s="150" t="s">
        <v>124</v>
      </c>
      <c r="E126" s="164" t="s">
        <v>3</v>
      </c>
      <c r="F126" s="165" t="s">
        <v>126</v>
      </c>
      <c r="H126" s="166">
        <v>95.93</v>
      </c>
      <c r="I126" s="167"/>
      <c r="L126" s="163"/>
      <c r="M126" s="168"/>
      <c r="N126" s="169"/>
      <c r="O126" s="169"/>
      <c r="P126" s="169"/>
      <c r="Q126" s="169"/>
      <c r="R126" s="169"/>
      <c r="S126" s="169"/>
      <c r="T126" s="170"/>
      <c r="AT126" s="164" t="s">
        <v>124</v>
      </c>
      <c r="AU126" s="164" t="s">
        <v>21</v>
      </c>
      <c r="AV126" s="14" t="s">
        <v>122</v>
      </c>
      <c r="AW126" s="14" t="s">
        <v>34</v>
      </c>
      <c r="AX126" s="14" t="s">
        <v>81</v>
      </c>
      <c r="AY126" s="164" t="s">
        <v>115</v>
      </c>
    </row>
    <row r="127" spans="1:65" s="2" customFormat="1" ht="57" x14ac:dyDescent="0.2">
      <c r="A127" s="35"/>
      <c r="B127" s="136"/>
      <c r="C127" s="137" t="s">
        <v>135</v>
      </c>
      <c r="D127" s="137" t="s">
        <v>117</v>
      </c>
      <c r="E127" s="138" t="s">
        <v>155</v>
      </c>
      <c r="F127" s="139" t="s">
        <v>156</v>
      </c>
      <c r="G127" s="140" t="s">
        <v>129</v>
      </c>
      <c r="H127" s="141">
        <v>257.786</v>
      </c>
      <c r="I127" s="142"/>
      <c r="J127" s="143">
        <f>ROUND(I127*H127,2)</f>
        <v>0</v>
      </c>
      <c r="K127" s="139" t="s">
        <v>121</v>
      </c>
      <c r="L127" s="36"/>
      <c r="M127" s="144" t="s">
        <v>3</v>
      </c>
      <c r="N127" s="145" t="s">
        <v>45</v>
      </c>
      <c r="O127" s="56"/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48" t="s">
        <v>122</v>
      </c>
      <c r="AT127" s="148" t="s">
        <v>117</v>
      </c>
      <c r="AU127" s="148" t="s">
        <v>21</v>
      </c>
      <c r="AY127" s="19" t="s">
        <v>115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9" t="s">
        <v>81</v>
      </c>
      <c r="BK127" s="149">
        <f>ROUND(I127*H127,2)</f>
        <v>0</v>
      </c>
      <c r="BL127" s="19" t="s">
        <v>122</v>
      </c>
      <c r="BM127" s="148" t="s">
        <v>157</v>
      </c>
    </row>
    <row r="128" spans="1:65" s="2" customFormat="1" ht="38.4" x14ac:dyDescent="0.2">
      <c r="A128" s="35"/>
      <c r="B128" s="36"/>
      <c r="C128" s="35"/>
      <c r="D128" s="150" t="s">
        <v>123</v>
      </c>
      <c r="E128" s="35"/>
      <c r="F128" s="151" t="s">
        <v>156</v>
      </c>
      <c r="G128" s="35"/>
      <c r="H128" s="35"/>
      <c r="I128" s="152"/>
      <c r="J128" s="35"/>
      <c r="K128" s="35"/>
      <c r="L128" s="36"/>
      <c r="M128" s="153"/>
      <c r="N128" s="154"/>
      <c r="O128" s="56"/>
      <c r="P128" s="56"/>
      <c r="Q128" s="56"/>
      <c r="R128" s="56"/>
      <c r="S128" s="56"/>
      <c r="T128" s="57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9" t="s">
        <v>123</v>
      </c>
      <c r="AU128" s="19" t="s">
        <v>21</v>
      </c>
    </row>
    <row r="129" spans="1:65" s="13" customFormat="1" x14ac:dyDescent="0.2">
      <c r="B129" s="155"/>
      <c r="D129" s="150" t="s">
        <v>124</v>
      </c>
      <c r="E129" s="156" t="s">
        <v>3</v>
      </c>
      <c r="F129" s="157" t="s">
        <v>158</v>
      </c>
      <c r="H129" s="158">
        <v>257.786</v>
      </c>
      <c r="I129" s="159"/>
      <c r="L129" s="155"/>
      <c r="M129" s="160"/>
      <c r="N129" s="161"/>
      <c r="O129" s="161"/>
      <c r="P129" s="161"/>
      <c r="Q129" s="161"/>
      <c r="R129" s="161"/>
      <c r="S129" s="161"/>
      <c r="T129" s="162"/>
      <c r="AT129" s="156" t="s">
        <v>124</v>
      </c>
      <c r="AU129" s="156" t="s">
        <v>21</v>
      </c>
      <c r="AV129" s="13" t="s">
        <v>21</v>
      </c>
      <c r="AW129" s="13" t="s">
        <v>34</v>
      </c>
      <c r="AX129" s="13" t="s">
        <v>74</v>
      </c>
      <c r="AY129" s="156" t="s">
        <v>115</v>
      </c>
    </row>
    <row r="130" spans="1:65" s="14" customFormat="1" x14ac:dyDescent="0.2">
      <c r="B130" s="163"/>
      <c r="D130" s="150" t="s">
        <v>124</v>
      </c>
      <c r="E130" s="164" t="s">
        <v>3</v>
      </c>
      <c r="F130" s="165" t="s">
        <v>126</v>
      </c>
      <c r="H130" s="166">
        <v>257.786</v>
      </c>
      <c r="I130" s="167"/>
      <c r="L130" s="163"/>
      <c r="M130" s="168"/>
      <c r="N130" s="169"/>
      <c r="O130" s="169"/>
      <c r="P130" s="169"/>
      <c r="Q130" s="169"/>
      <c r="R130" s="169"/>
      <c r="S130" s="169"/>
      <c r="T130" s="170"/>
      <c r="AT130" s="164" t="s">
        <v>124</v>
      </c>
      <c r="AU130" s="164" t="s">
        <v>21</v>
      </c>
      <c r="AV130" s="14" t="s">
        <v>122</v>
      </c>
      <c r="AW130" s="14" t="s">
        <v>34</v>
      </c>
      <c r="AX130" s="14" t="s">
        <v>81</v>
      </c>
      <c r="AY130" s="164" t="s">
        <v>115</v>
      </c>
    </row>
    <row r="131" spans="1:65" s="2" customFormat="1" ht="44.25" customHeight="1" x14ac:dyDescent="0.2">
      <c r="A131" s="35"/>
      <c r="B131" s="136"/>
      <c r="C131" s="137" t="s">
        <v>159</v>
      </c>
      <c r="D131" s="137" t="s">
        <v>117</v>
      </c>
      <c r="E131" s="138" t="s">
        <v>160</v>
      </c>
      <c r="F131" s="139" t="s">
        <v>161</v>
      </c>
      <c r="G131" s="140" t="s">
        <v>129</v>
      </c>
      <c r="H131" s="141">
        <v>257.786</v>
      </c>
      <c r="I131" s="142"/>
      <c r="J131" s="143">
        <f>ROUND(I131*H131,2)</f>
        <v>0</v>
      </c>
      <c r="K131" s="139" t="s">
        <v>121</v>
      </c>
      <c r="L131" s="36"/>
      <c r="M131" s="144" t="s">
        <v>3</v>
      </c>
      <c r="N131" s="145" t="s">
        <v>45</v>
      </c>
      <c r="O131" s="56"/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48" t="s">
        <v>122</v>
      </c>
      <c r="AT131" s="148" t="s">
        <v>117</v>
      </c>
      <c r="AU131" s="148" t="s">
        <v>21</v>
      </c>
      <c r="AY131" s="19" t="s">
        <v>115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9" t="s">
        <v>81</v>
      </c>
      <c r="BK131" s="149">
        <f>ROUND(I131*H131,2)</f>
        <v>0</v>
      </c>
      <c r="BL131" s="19" t="s">
        <v>122</v>
      </c>
      <c r="BM131" s="148" t="s">
        <v>162</v>
      </c>
    </row>
    <row r="132" spans="1:65" s="2" customFormat="1" ht="28.8" x14ac:dyDescent="0.2">
      <c r="A132" s="35"/>
      <c r="B132" s="36"/>
      <c r="C132" s="35"/>
      <c r="D132" s="150" t="s">
        <v>123</v>
      </c>
      <c r="E132" s="35"/>
      <c r="F132" s="151" t="s">
        <v>161</v>
      </c>
      <c r="G132" s="35"/>
      <c r="H132" s="35"/>
      <c r="I132" s="152"/>
      <c r="J132" s="35"/>
      <c r="K132" s="35"/>
      <c r="L132" s="36"/>
      <c r="M132" s="153"/>
      <c r="N132" s="154"/>
      <c r="O132" s="56"/>
      <c r="P132" s="56"/>
      <c r="Q132" s="56"/>
      <c r="R132" s="56"/>
      <c r="S132" s="56"/>
      <c r="T132" s="57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9" t="s">
        <v>123</v>
      </c>
      <c r="AU132" s="19" t="s">
        <v>21</v>
      </c>
    </row>
    <row r="133" spans="1:65" s="2" customFormat="1" ht="44.25" customHeight="1" x14ac:dyDescent="0.2">
      <c r="A133" s="35"/>
      <c r="B133" s="136"/>
      <c r="C133" s="137" t="s">
        <v>138</v>
      </c>
      <c r="D133" s="137" t="s">
        <v>117</v>
      </c>
      <c r="E133" s="138" t="s">
        <v>163</v>
      </c>
      <c r="F133" s="139" t="s">
        <v>164</v>
      </c>
      <c r="G133" s="140" t="s">
        <v>165</v>
      </c>
      <c r="H133" s="141">
        <v>464.01499999999999</v>
      </c>
      <c r="I133" s="142"/>
      <c r="J133" s="143">
        <f>ROUND(I133*H133,2)</f>
        <v>0</v>
      </c>
      <c r="K133" s="139" t="s">
        <v>121</v>
      </c>
      <c r="L133" s="36"/>
      <c r="M133" s="144" t="s">
        <v>3</v>
      </c>
      <c r="N133" s="145" t="s">
        <v>45</v>
      </c>
      <c r="O133" s="56"/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48" t="s">
        <v>122</v>
      </c>
      <c r="AT133" s="148" t="s">
        <v>117</v>
      </c>
      <c r="AU133" s="148" t="s">
        <v>21</v>
      </c>
      <c r="AY133" s="19" t="s">
        <v>115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9" t="s">
        <v>81</v>
      </c>
      <c r="BK133" s="149">
        <f>ROUND(I133*H133,2)</f>
        <v>0</v>
      </c>
      <c r="BL133" s="19" t="s">
        <v>122</v>
      </c>
      <c r="BM133" s="148" t="s">
        <v>166</v>
      </c>
    </row>
    <row r="134" spans="1:65" s="2" customFormat="1" ht="28.8" x14ac:dyDescent="0.2">
      <c r="A134" s="35"/>
      <c r="B134" s="36"/>
      <c r="C134" s="35"/>
      <c r="D134" s="150" t="s">
        <v>123</v>
      </c>
      <c r="E134" s="35"/>
      <c r="F134" s="151" t="s">
        <v>164</v>
      </c>
      <c r="G134" s="35"/>
      <c r="H134" s="35"/>
      <c r="I134" s="152"/>
      <c r="J134" s="35"/>
      <c r="K134" s="35"/>
      <c r="L134" s="36"/>
      <c r="M134" s="153"/>
      <c r="N134" s="154"/>
      <c r="O134" s="56"/>
      <c r="P134" s="56"/>
      <c r="Q134" s="56"/>
      <c r="R134" s="56"/>
      <c r="S134" s="56"/>
      <c r="T134" s="57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9" t="s">
        <v>123</v>
      </c>
      <c r="AU134" s="19" t="s">
        <v>21</v>
      </c>
    </row>
    <row r="135" spans="1:65" s="13" customFormat="1" x14ac:dyDescent="0.2">
      <c r="B135" s="155"/>
      <c r="D135" s="150" t="s">
        <v>124</v>
      </c>
      <c r="E135" s="156" t="s">
        <v>3</v>
      </c>
      <c r="F135" s="157" t="s">
        <v>167</v>
      </c>
      <c r="H135" s="158">
        <v>464.01499999999999</v>
      </c>
      <c r="I135" s="159"/>
      <c r="L135" s="155"/>
      <c r="M135" s="160"/>
      <c r="N135" s="161"/>
      <c r="O135" s="161"/>
      <c r="P135" s="161"/>
      <c r="Q135" s="161"/>
      <c r="R135" s="161"/>
      <c r="S135" s="161"/>
      <c r="T135" s="162"/>
      <c r="AT135" s="156" t="s">
        <v>124</v>
      </c>
      <c r="AU135" s="156" t="s">
        <v>21</v>
      </c>
      <c r="AV135" s="13" t="s">
        <v>21</v>
      </c>
      <c r="AW135" s="13" t="s">
        <v>34</v>
      </c>
      <c r="AX135" s="13" t="s">
        <v>74</v>
      </c>
      <c r="AY135" s="156" t="s">
        <v>115</v>
      </c>
    </row>
    <row r="136" spans="1:65" s="14" customFormat="1" x14ac:dyDescent="0.2">
      <c r="B136" s="163"/>
      <c r="D136" s="150" t="s">
        <v>124</v>
      </c>
      <c r="E136" s="164" t="s">
        <v>3</v>
      </c>
      <c r="F136" s="165" t="s">
        <v>126</v>
      </c>
      <c r="H136" s="166">
        <v>464.01499999999999</v>
      </c>
      <c r="I136" s="167"/>
      <c r="L136" s="163"/>
      <c r="M136" s="168"/>
      <c r="N136" s="169"/>
      <c r="O136" s="169"/>
      <c r="P136" s="169"/>
      <c r="Q136" s="169"/>
      <c r="R136" s="169"/>
      <c r="S136" s="169"/>
      <c r="T136" s="170"/>
      <c r="AT136" s="164" t="s">
        <v>124</v>
      </c>
      <c r="AU136" s="164" t="s">
        <v>21</v>
      </c>
      <c r="AV136" s="14" t="s">
        <v>122</v>
      </c>
      <c r="AW136" s="14" t="s">
        <v>34</v>
      </c>
      <c r="AX136" s="14" t="s">
        <v>81</v>
      </c>
      <c r="AY136" s="164" t="s">
        <v>115</v>
      </c>
    </row>
    <row r="137" spans="1:65" s="2" customFormat="1" ht="16.5" customHeight="1" x14ac:dyDescent="0.2">
      <c r="A137" s="35"/>
      <c r="B137" s="136"/>
      <c r="C137" s="137" t="s">
        <v>168</v>
      </c>
      <c r="D137" s="137" t="s">
        <v>117</v>
      </c>
      <c r="E137" s="138" t="s">
        <v>169</v>
      </c>
      <c r="F137" s="139" t="s">
        <v>170</v>
      </c>
      <c r="G137" s="140" t="s">
        <v>171</v>
      </c>
      <c r="H137" s="141">
        <v>1</v>
      </c>
      <c r="I137" s="142"/>
      <c r="J137" s="143">
        <f>ROUND(I137*H137,2)</f>
        <v>0</v>
      </c>
      <c r="K137" s="139" t="s">
        <v>3</v>
      </c>
      <c r="L137" s="36"/>
      <c r="M137" s="144" t="s">
        <v>3</v>
      </c>
      <c r="N137" s="145" t="s">
        <v>45</v>
      </c>
      <c r="O137" s="56"/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48" t="s">
        <v>122</v>
      </c>
      <c r="AT137" s="148" t="s">
        <v>117</v>
      </c>
      <c r="AU137" s="148" t="s">
        <v>21</v>
      </c>
      <c r="AY137" s="19" t="s">
        <v>115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9" t="s">
        <v>81</v>
      </c>
      <c r="BK137" s="149">
        <f>ROUND(I137*H137,2)</f>
        <v>0</v>
      </c>
      <c r="BL137" s="19" t="s">
        <v>122</v>
      </c>
      <c r="BM137" s="148" t="s">
        <v>172</v>
      </c>
    </row>
    <row r="138" spans="1:65" s="2" customFormat="1" x14ac:dyDescent="0.2">
      <c r="A138" s="35"/>
      <c r="B138" s="36"/>
      <c r="C138" s="35"/>
      <c r="D138" s="150" t="s">
        <v>123</v>
      </c>
      <c r="E138" s="35"/>
      <c r="F138" s="151" t="s">
        <v>170</v>
      </c>
      <c r="G138" s="35"/>
      <c r="H138" s="35"/>
      <c r="I138" s="152"/>
      <c r="J138" s="35"/>
      <c r="K138" s="35"/>
      <c r="L138" s="36"/>
      <c r="M138" s="153"/>
      <c r="N138" s="154"/>
      <c r="O138" s="56"/>
      <c r="P138" s="56"/>
      <c r="Q138" s="56"/>
      <c r="R138" s="56"/>
      <c r="S138" s="56"/>
      <c r="T138" s="57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9" t="s">
        <v>123</v>
      </c>
      <c r="AU138" s="19" t="s">
        <v>21</v>
      </c>
    </row>
    <row r="139" spans="1:65" s="2" customFormat="1" ht="44.25" customHeight="1" x14ac:dyDescent="0.2">
      <c r="A139" s="35"/>
      <c r="B139" s="136"/>
      <c r="C139" s="137" t="s">
        <v>144</v>
      </c>
      <c r="D139" s="137" t="s">
        <v>117</v>
      </c>
      <c r="E139" s="138" t="s">
        <v>173</v>
      </c>
      <c r="F139" s="139" t="s">
        <v>174</v>
      </c>
      <c r="G139" s="140" t="s">
        <v>129</v>
      </c>
      <c r="H139" s="141">
        <v>24.96</v>
      </c>
      <c r="I139" s="142"/>
      <c r="J139" s="143">
        <f>ROUND(I139*H139,2)</f>
        <v>0</v>
      </c>
      <c r="K139" s="139" t="s">
        <v>121</v>
      </c>
      <c r="L139" s="36"/>
      <c r="M139" s="144" t="s">
        <v>3</v>
      </c>
      <c r="N139" s="145" t="s">
        <v>45</v>
      </c>
      <c r="O139" s="56"/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48" t="s">
        <v>122</v>
      </c>
      <c r="AT139" s="148" t="s">
        <v>117</v>
      </c>
      <c r="AU139" s="148" t="s">
        <v>21</v>
      </c>
      <c r="AY139" s="19" t="s">
        <v>115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9" t="s">
        <v>81</v>
      </c>
      <c r="BK139" s="149">
        <f>ROUND(I139*H139,2)</f>
        <v>0</v>
      </c>
      <c r="BL139" s="19" t="s">
        <v>122</v>
      </c>
      <c r="BM139" s="148" t="s">
        <v>175</v>
      </c>
    </row>
    <row r="140" spans="1:65" s="2" customFormat="1" ht="28.8" x14ac:dyDescent="0.2">
      <c r="A140" s="35"/>
      <c r="B140" s="36"/>
      <c r="C140" s="35"/>
      <c r="D140" s="150" t="s">
        <v>123</v>
      </c>
      <c r="E140" s="35"/>
      <c r="F140" s="151" t="s">
        <v>174</v>
      </c>
      <c r="G140" s="35"/>
      <c r="H140" s="35"/>
      <c r="I140" s="152"/>
      <c r="J140" s="35"/>
      <c r="K140" s="35"/>
      <c r="L140" s="36"/>
      <c r="M140" s="153"/>
      <c r="N140" s="154"/>
      <c r="O140" s="56"/>
      <c r="P140" s="56"/>
      <c r="Q140" s="56"/>
      <c r="R140" s="56"/>
      <c r="S140" s="56"/>
      <c r="T140" s="57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9" t="s">
        <v>123</v>
      </c>
      <c r="AU140" s="19" t="s">
        <v>21</v>
      </c>
    </row>
    <row r="141" spans="1:65" s="15" customFormat="1" ht="30.6" x14ac:dyDescent="0.2">
      <c r="B141" s="171"/>
      <c r="D141" s="150" t="s">
        <v>124</v>
      </c>
      <c r="E141" s="172" t="s">
        <v>3</v>
      </c>
      <c r="F141" s="173" t="s">
        <v>176</v>
      </c>
      <c r="H141" s="172" t="s">
        <v>3</v>
      </c>
      <c r="I141" s="174"/>
      <c r="L141" s="171"/>
      <c r="M141" s="175"/>
      <c r="N141" s="176"/>
      <c r="O141" s="176"/>
      <c r="P141" s="176"/>
      <c r="Q141" s="176"/>
      <c r="R141" s="176"/>
      <c r="S141" s="176"/>
      <c r="T141" s="177"/>
      <c r="AT141" s="172" t="s">
        <v>124</v>
      </c>
      <c r="AU141" s="172" t="s">
        <v>21</v>
      </c>
      <c r="AV141" s="15" t="s">
        <v>81</v>
      </c>
      <c r="AW141" s="15" t="s">
        <v>34</v>
      </c>
      <c r="AX141" s="15" t="s">
        <v>74</v>
      </c>
      <c r="AY141" s="172" t="s">
        <v>115</v>
      </c>
    </row>
    <row r="142" spans="1:65" s="13" customFormat="1" x14ac:dyDescent="0.2">
      <c r="B142" s="155"/>
      <c r="D142" s="150" t="s">
        <v>124</v>
      </c>
      <c r="E142" s="156" t="s">
        <v>3</v>
      </c>
      <c r="F142" s="157" t="s">
        <v>177</v>
      </c>
      <c r="H142" s="158">
        <v>24.96</v>
      </c>
      <c r="I142" s="159"/>
      <c r="L142" s="155"/>
      <c r="M142" s="160"/>
      <c r="N142" s="161"/>
      <c r="O142" s="161"/>
      <c r="P142" s="161"/>
      <c r="Q142" s="161"/>
      <c r="R142" s="161"/>
      <c r="S142" s="161"/>
      <c r="T142" s="162"/>
      <c r="AT142" s="156" t="s">
        <v>124</v>
      </c>
      <c r="AU142" s="156" t="s">
        <v>21</v>
      </c>
      <c r="AV142" s="13" t="s">
        <v>21</v>
      </c>
      <c r="AW142" s="13" t="s">
        <v>34</v>
      </c>
      <c r="AX142" s="13" t="s">
        <v>74</v>
      </c>
      <c r="AY142" s="156" t="s">
        <v>115</v>
      </c>
    </row>
    <row r="143" spans="1:65" s="14" customFormat="1" x14ac:dyDescent="0.2">
      <c r="B143" s="163"/>
      <c r="D143" s="150" t="s">
        <v>124</v>
      </c>
      <c r="E143" s="164" t="s">
        <v>3</v>
      </c>
      <c r="F143" s="165" t="s">
        <v>126</v>
      </c>
      <c r="H143" s="166">
        <v>24.96</v>
      </c>
      <c r="I143" s="167"/>
      <c r="L143" s="163"/>
      <c r="M143" s="168"/>
      <c r="N143" s="169"/>
      <c r="O143" s="169"/>
      <c r="P143" s="169"/>
      <c r="Q143" s="169"/>
      <c r="R143" s="169"/>
      <c r="S143" s="169"/>
      <c r="T143" s="170"/>
      <c r="AT143" s="164" t="s">
        <v>124</v>
      </c>
      <c r="AU143" s="164" t="s">
        <v>21</v>
      </c>
      <c r="AV143" s="14" t="s">
        <v>122</v>
      </c>
      <c r="AW143" s="14" t="s">
        <v>34</v>
      </c>
      <c r="AX143" s="14" t="s">
        <v>81</v>
      </c>
      <c r="AY143" s="164" t="s">
        <v>115</v>
      </c>
    </row>
    <row r="144" spans="1:65" s="12" customFormat="1" ht="22.8" customHeight="1" x14ac:dyDescent="0.25">
      <c r="B144" s="123"/>
      <c r="D144" s="124" t="s">
        <v>73</v>
      </c>
      <c r="E144" s="134" t="s">
        <v>21</v>
      </c>
      <c r="F144" s="134" t="s">
        <v>178</v>
      </c>
      <c r="I144" s="126"/>
      <c r="J144" s="135">
        <f>BK144</f>
        <v>0</v>
      </c>
      <c r="L144" s="123"/>
      <c r="M144" s="128"/>
      <c r="N144" s="129"/>
      <c r="O144" s="129"/>
      <c r="P144" s="130">
        <f>SUM(P145:P182)</f>
        <v>0</v>
      </c>
      <c r="Q144" s="129"/>
      <c r="R144" s="130">
        <f>SUM(R145:R182)</f>
        <v>0</v>
      </c>
      <c r="S144" s="129"/>
      <c r="T144" s="131">
        <f>SUM(T145:T182)</f>
        <v>0</v>
      </c>
      <c r="AR144" s="124" t="s">
        <v>81</v>
      </c>
      <c r="AT144" s="132" t="s">
        <v>73</v>
      </c>
      <c r="AU144" s="132" t="s">
        <v>81</v>
      </c>
      <c r="AY144" s="124" t="s">
        <v>115</v>
      </c>
      <c r="BK144" s="133">
        <f>SUM(BK145:BK182)</f>
        <v>0</v>
      </c>
    </row>
    <row r="145" spans="1:65" s="2" customFormat="1" ht="34.200000000000003" x14ac:dyDescent="0.2">
      <c r="A145" s="35"/>
      <c r="B145" s="136"/>
      <c r="C145" s="137" t="s">
        <v>179</v>
      </c>
      <c r="D145" s="137" t="s">
        <v>117</v>
      </c>
      <c r="E145" s="138" t="s">
        <v>180</v>
      </c>
      <c r="F145" s="139" t="s">
        <v>181</v>
      </c>
      <c r="G145" s="140" t="s">
        <v>129</v>
      </c>
      <c r="H145" s="141">
        <v>100.464</v>
      </c>
      <c r="I145" s="142"/>
      <c r="J145" s="143">
        <f>ROUND(I145*H145,2)</f>
        <v>0</v>
      </c>
      <c r="K145" s="139" t="s">
        <v>121</v>
      </c>
      <c r="L145" s="36"/>
      <c r="M145" s="144" t="s">
        <v>3</v>
      </c>
      <c r="N145" s="145" t="s">
        <v>45</v>
      </c>
      <c r="O145" s="56"/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48" t="s">
        <v>122</v>
      </c>
      <c r="AT145" s="148" t="s">
        <v>117</v>
      </c>
      <c r="AU145" s="148" t="s">
        <v>21</v>
      </c>
      <c r="AY145" s="19" t="s">
        <v>115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9" t="s">
        <v>81</v>
      </c>
      <c r="BK145" s="149">
        <f>ROUND(I145*H145,2)</f>
        <v>0</v>
      </c>
      <c r="BL145" s="19" t="s">
        <v>122</v>
      </c>
      <c r="BM145" s="148" t="s">
        <v>182</v>
      </c>
    </row>
    <row r="146" spans="1:65" s="2" customFormat="1" ht="19.2" x14ac:dyDescent="0.2">
      <c r="A146" s="35"/>
      <c r="B146" s="36"/>
      <c r="C146" s="35"/>
      <c r="D146" s="150" t="s">
        <v>123</v>
      </c>
      <c r="E146" s="35"/>
      <c r="F146" s="151" t="s">
        <v>181</v>
      </c>
      <c r="G146" s="35"/>
      <c r="H146" s="35"/>
      <c r="I146" s="152"/>
      <c r="J146" s="35"/>
      <c r="K146" s="35"/>
      <c r="L146" s="36"/>
      <c r="M146" s="153"/>
      <c r="N146" s="154"/>
      <c r="O146" s="56"/>
      <c r="P146" s="56"/>
      <c r="Q146" s="56"/>
      <c r="R146" s="56"/>
      <c r="S146" s="56"/>
      <c r="T146" s="57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9" t="s">
        <v>123</v>
      </c>
      <c r="AU146" s="19" t="s">
        <v>21</v>
      </c>
    </row>
    <row r="147" spans="1:65" s="15" customFormat="1" x14ac:dyDescent="0.2">
      <c r="B147" s="171"/>
      <c r="D147" s="150" t="s">
        <v>124</v>
      </c>
      <c r="E147" s="172" t="s">
        <v>3</v>
      </c>
      <c r="F147" s="173" t="s">
        <v>183</v>
      </c>
      <c r="H147" s="172" t="s">
        <v>3</v>
      </c>
      <c r="I147" s="174"/>
      <c r="L147" s="171"/>
      <c r="M147" s="175"/>
      <c r="N147" s="176"/>
      <c r="O147" s="176"/>
      <c r="P147" s="176"/>
      <c r="Q147" s="176"/>
      <c r="R147" s="176"/>
      <c r="S147" s="176"/>
      <c r="T147" s="177"/>
      <c r="AT147" s="172" t="s">
        <v>124</v>
      </c>
      <c r="AU147" s="172" t="s">
        <v>21</v>
      </c>
      <c r="AV147" s="15" t="s">
        <v>81</v>
      </c>
      <c r="AW147" s="15" t="s">
        <v>34</v>
      </c>
      <c r="AX147" s="15" t="s">
        <v>74</v>
      </c>
      <c r="AY147" s="172" t="s">
        <v>115</v>
      </c>
    </row>
    <row r="148" spans="1:65" s="13" customFormat="1" x14ac:dyDescent="0.2">
      <c r="B148" s="155"/>
      <c r="D148" s="150" t="s">
        <v>124</v>
      </c>
      <c r="E148" s="156" t="s">
        <v>3</v>
      </c>
      <c r="F148" s="157" t="s">
        <v>184</v>
      </c>
      <c r="H148" s="158">
        <v>100.464</v>
      </c>
      <c r="I148" s="159"/>
      <c r="L148" s="155"/>
      <c r="M148" s="160"/>
      <c r="N148" s="161"/>
      <c r="O148" s="161"/>
      <c r="P148" s="161"/>
      <c r="Q148" s="161"/>
      <c r="R148" s="161"/>
      <c r="S148" s="161"/>
      <c r="T148" s="162"/>
      <c r="AT148" s="156" t="s">
        <v>124</v>
      </c>
      <c r="AU148" s="156" t="s">
        <v>21</v>
      </c>
      <c r="AV148" s="13" t="s">
        <v>21</v>
      </c>
      <c r="AW148" s="13" t="s">
        <v>34</v>
      </c>
      <c r="AX148" s="13" t="s">
        <v>74</v>
      </c>
      <c r="AY148" s="156" t="s">
        <v>115</v>
      </c>
    </row>
    <row r="149" spans="1:65" s="14" customFormat="1" x14ac:dyDescent="0.2">
      <c r="B149" s="163"/>
      <c r="D149" s="150" t="s">
        <v>124</v>
      </c>
      <c r="E149" s="164" t="s">
        <v>3</v>
      </c>
      <c r="F149" s="165" t="s">
        <v>126</v>
      </c>
      <c r="H149" s="166">
        <v>100.464</v>
      </c>
      <c r="I149" s="167"/>
      <c r="L149" s="163"/>
      <c r="M149" s="168"/>
      <c r="N149" s="169"/>
      <c r="O149" s="169"/>
      <c r="P149" s="169"/>
      <c r="Q149" s="169"/>
      <c r="R149" s="169"/>
      <c r="S149" s="169"/>
      <c r="T149" s="170"/>
      <c r="AT149" s="164" t="s">
        <v>124</v>
      </c>
      <c r="AU149" s="164" t="s">
        <v>21</v>
      </c>
      <c r="AV149" s="14" t="s">
        <v>122</v>
      </c>
      <c r="AW149" s="14" t="s">
        <v>34</v>
      </c>
      <c r="AX149" s="14" t="s">
        <v>81</v>
      </c>
      <c r="AY149" s="164" t="s">
        <v>115</v>
      </c>
    </row>
    <row r="150" spans="1:65" s="2" customFormat="1" ht="22.8" x14ac:dyDescent="0.2">
      <c r="A150" s="35"/>
      <c r="B150" s="136"/>
      <c r="C150" s="137" t="s">
        <v>157</v>
      </c>
      <c r="D150" s="137" t="s">
        <v>117</v>
      </c>
      <c r="E150" s="138" t="s">
        <v>185</v>
      </c>
      <c r="F150" s="139" t="s">
        <v>186</v>
      </c>
      <c r="G150" s="140" t="s">
        <v>129</v>
      </c>
      <c r="H150" s="141">
        <v>73.674000000000007</v>
      </c>
      <c r="I150" s="142"/>
      <c r="J150" s="143">
        <f>ROUND(I150*H150,2)</f>
        <v>0</v>
      </c>
      <c r="K150" s="139" t="s">
        <v>121</v>
      </c>
      <c r="L150" s="36"/>
      <c r="M150" s="144" t="s">
        <v>3</v>
      </c>
      <c r="N150" s="145" t="s">
        <v>45</v>
      </c>
      <c r="O150" s="56"/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48" t="s">
        <v>122</v>
      </c>
      <c r="AT150" s="148" t="s">
        <v>117</v>
      </c>
      <c r="AU150" s="148" t="s">
        <v>21</v>
      </c>
      <c r="AY150" s="19" t="s">
        <v>115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9" t="s">
        <v>81</v>
      </c>
      <c r="BK150" s="149">
        <f>ROUND(I150*H150,2)</f>
        <v>0</v>
      </c>
      <c r="BL150" s="19" t="s">
        <v>122</v>
      </c>
      <c r="BM150" s="148" t="s">
        <v>187</v>
      </c>
    </row>
    <row r="151" spans="1:65" s="2" customFormat="1" ht="19.2" x14ac:dyDescent="0.2">
      <c r="A151" s="35"/>
      <c r="B151" s="36"/>
      <c r="C151" s="35"/>
      <c r="D151" s="150" t="s">
        <v>123</v>
      </c>
      <c r="E151" s="35"/>
      <c r="F151" s="151" t="s">
        <v>186</v>
      </c>
      <c r="G151" s="35"/>
      <c r="H151" s="35"/>
      <c r="I151" s="152"/>
      <c r="J151" s="35"/>
      <c r="K151" s="35"/>
      <c r="L151" s="36"/>
      <c r="M151" s="153"/>
      <c r="N151" s="154"/>
      <c r="O151" s="56"/>
      <c r="P151" s="56"/>
      <c r="Q151" s="56"/>
      <c r="R151" s="56"/>
      <c r="S151" s="56"/>
      <c r="T151" s="57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9" t="s">
        <v>123</v>
      </c>
      <c r="AU151" s="19" t="s">
        <v>21</v>
      </c>
    </row>
    <row r="152" spans="1:65" s="15" customFormat="1" x14ac:dyDescent="0.2">
      <c r="B152" s="171"/>
      <c r="D152" s="150" t="s">
        <v>124</v>
      </c>
      <c r="E152" s="172" t="s">
        <v>3</v>
      </c>
      <c r="F152" s="173" t="s">
        <v>188</v>
      </c>
      <c r="H152" s="172" t="s">
        <v>3</v>
      </c>
      <c r="I152" s="174"/>
      <c r="L152" s="171"/>
      <c r="M152" s="175"/>
      <c r="N152" s="176"/>
      <c r="O152" s="176"/>
      <c r="P152" s="176"/>
      <c r="Q152" s="176"/>
      <c r="R152" s="176"/>
      <c r="S152" s="176"/>
      <c r="T152" s="177"/>
      <c r="AT152" s="172" t="s">
        <v>124</v>
      </c>
      <c r="AU152" s="172" t="s">
        <v>21</v>
      </c>
      <c r="AV152" s="15" t="s">
        <v>81</v>
      </c>
      <c r="AW152" s="15" t="s">
        <v>34</v>
      </c>
      <c r="AX152" s="15" t="s">
        <v>74</v>
      </c>
      <c r="AY152" s="172" t="s">
        <v>115</v>
      </c>
    </row>
    <row r="153" spans="1:65" s="13" customFormat="1" x14ac:dyDescent="0.2">
      <c r="B153" s="155"/>
      <c r="D153" s="150" t="s">
        <v>124</v>
      </c>
      <c r="E153" s="156" t="s">
        <v>3</v>
      </c>
      <c r="F153" s="157" t="s">
        <v>189</v>
      </c>
      <c r="H153" s="158">
        <v>40.186</v>
      </c>
      <c r="I153" s="159"/>
      <c r="L153" s="155"/>
      <c r="M153" s="160"/>
      <c r="N153" s="161"/>
      <c r="O153" s="161"/>
      <c r="P153" s="161"/>
      <c r="Q153" s="161"/>
      <c r="R153" s="161"/>
      <c r="S153" s="161"/>
      <c r="T153" s="162"/>
      <c r="AT153" s="156" t="s">
        <v>124</v>
      </c>
      <c r="AU153" s="156" t="s">
        <v>21</v>
      </c>
      <c r="AV153" s="13" t="s">
        <v>21</v>
      </c>
      <c r="AW153" s="13" t="s">
        <v>34</v>
      </c>
      <c r="AX153" s="13" t="s">
        <v>74</v>
      </c>
      <c r="AY153" s="156" t="s">
        <v>115</v>
      </c>
    </row>
    <row r="154" spans="1:65" s="13" customFormat="1" x14ac:dyDescent="0.2">
      <c r="B154" s="155"/>
      <c r="D154" s="150" t="s">
        <v>124</v>
      </c>
      <c r="E154" s="156" t="s">
        <v>3</v>
      </c>
      <c r="F154" s="157" t="s">
        <v>190</v>
      </c>
      <c r="H154" s="158">
        <v>33.488</v>
      </c>
      <c r="I154" s="159"/>
      <c r="L154" s="155"/>
      <c r="M154" s="160"/>
      <c r="N154" s="161"/>
      <c r="O154" s="161"/>
      <c r="P154" s="161"/>
      <c r="Q154" s="161"/>
      <c r="R154" s="161"/>
      <c r="S154" s="161"/>
      <c r="T154" s="162"/>
      <c r="AT154" s="156" t="s">
        <v>124</v>
      </c>
      <c r="AU154" s="156" t="s">
        <v>21</v>
      </c>
      <c r="AV154" s="13" t="s">
        <v>21</v>
      </c>
      <c r="AW154" s="13" t="s">
        <v>34</v>
      </c>
      <c r="AX154" s="13" t="s">
        <v>74</v>
      </c>
      <c r="AY154" s="156" t="s">
        <v>115</v>
      </c>
    </row>
    <row r="155" spans="1:65" s="14" customFormat="1" x14ac:dyDescent="0.2">
      <c r="B155" s="163"/>
      <c r="D155" s="150" t="s">
        <v>124</v>
      </c>
      <c r="E155" s="164" t="s">
        <v>3</v>
      </c>
      <c r="F155" s="165" t="s">
        <v>126</v>
      </c>
      <c r="H155" s="166">
        <v>73.674000000000007</v>
      </c>
      <c r="I155" s="167"/>
      <c r="L155" s="163"/>
      <c r="M155" s="168"/>
      <c r="N155" s="169"/>
      <c r="O155" s="169"/>
      <c r="P155" s="169"/>
      <c r="Q155" s="169"/>
      <c r="R155" s="169"/>
      <c r="S155" s="169"/>
      <c r="T155" s="170"/>
      <c r="AT155" s="164" t="s">
        <v>124</v>
      </c>
      <c r="AU155" s="164" t="s">
        <v>21</v>
      </c>
      <c r="AV155" s="14" t="s">
        <v>122</v>
      </c>
      <c r="AW155" s="14" t="s">
        <v>34</v>
      </c>
      <c r="AX155" s="14" t="s">
        <v>81</v>
      </c>
      <c r="AY155" s="164" t="s">
        <v>115</v>
      </c>
    </row>
    <row r="156" spans="1:65" s="2" customFormat="1" ht="22.8" x14ac:dyDescent="0.2">
      <c r="A156" s="35"/>
      <c r="B156" s="136"/>
      <c r="C156" s="137" t="s">
        <v>191</v>
      </c>
      <c r="D156" s="137" t="s">
        <v>117</v>
      </c>
      <c r="E156" s="138" t="s">
        <v>192</v>
      </c>
      <c r="F156" s="139" t="s">
        <v>193</v>
      </c>
      <c r="G156" s="140" t="s">
        <v>129</v>
      </c>
      <c r="H156" s="141">
        <v>56.496000000000002</v>
      </c>
      <c r="I156" s="142"/>
      <c r="J156" s="143">
        <f>ROUND(I156*H156,2)</f>
        <v>0</v>
      </c>
      <c r="K156" s="139" t="s">
        <v>121</v>
      </c>
      <c r="L156" s="36"/>
      <c r="M156" s="144" t="s">
        <v>3</v>
      </c>
      <c r="N156" s="145" t="s">
        <v>45</v>
      </c>
      <c r="O156" s="56"/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48" t="s">
        <v>122</v>
      </c>
      <c r="AT156" s="148" t="s">
        <v>117</v>
      </c>
      <c r="AU156" s="148" t="s">
        <v>21</v>
      </c>
      <c r="AY156" s="19" t="s">
        <v>115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9" t="s">
        <v>81</v>
      </c>
      <c r="BK156" s="149">
        <f>ROUND(I156*H156,2)</f>
        <v>0</v>
      </c>
      <c r="BL156" s="19" t="s">
        <v>122</v>
      </c>
      <c r="BM156" s="148" t="s">
        <v>194</v>
      </c>
    </row>
    <row r="157" spans="1:65" s="2" customFormat="1" ht="19.2" x14ac:dyDescent="0.2">
      <c r="A157" s="35"/>
      <c r="B157" s="36"/>
      <c r="C157" s="35"/>
      <c r="D157" s="150" t="s">
        <v>123</v>
      </c>
      <c r="E157" s="35"/>
      <c r="F157" s="151" t="s">
        <v>193</v>
      </c>
      <c r="G157" s="35"/>
      <c r="H157" s="35"/>
      <c r="I157" s="152"/>
      <c r="J157" s="35"/>
      <c r="K157" s="35"/>
      <c r="L157" s="36"/>
      <c r="M157" s="153"/>
      <c r="N157" s="154"/>
      <c r="O157" s="56"/>
      <c r="P157" s="56"/>
      <c r="Q157" s="56"/>
      <c r="R157" s="56"/>
      <c r="S157" s="56"/>
      <c r="T157" s="57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9" t="s">
        <v>123</v>
      </c>
      <c r="AU157" s="19" t="s">
        <v>21</v>
      </c>
    </row>
    <row r="158" spans="1:65" s="15" customFormat="1" x14ac:dyDescent="0.2">
      <c r="B158" s="171"/>
      <c r="D158" s="150" t="s">
        <v>124</v>
      </c>
      <c r="E158" s="172" t="s">
        <v>3</v>
      </c>
      <c r="F158" s="173" t="s">
        <v>195</v>
      </c>
      <c r="H158" s="172" t="s">
        <v>3</v>
      </c>
      <c r="I158" s="174"/>
      <c r="L158" s="171"/>
      <c r="M158" s="175"/>
      <c r="N158" s="176"/>
      <c r="O158" s="176"/>
      <c r="P158" s="176"/>
      <c r="Q158" s="176"/>
      <c r="R158" s="176"/>
      <c r="S158" s="176"/>
      <c r="T158" s="177"/>
      <c r="AT158" s="172" t="s">
        <v>124</v>
      </c>
      <c r="AU158" s="172" t="s">
        <v>21</v>
      </c>
      <c r="AV158" s="15" t="s">
        <v>81</v>
      </c>
      <c r="AW158" s="15" t="s">
        <v>34</v>
      </c>
      <c r="AX158" s="15" t="s">
        <v>74</v>
      </c>
      <c r="AY158" s="172" t="s">
        <v>115</v>
      </c>
    </row>
    <row r="159" spans="1:65" s="13" customFormat="1" x14ac:dyDescent="0.2">
      <c r="B159" s="155"/>
      <c r="D159" s="150" t="s">
        <v>124</v>
      </c>
      <c r="E159" s="156" t="s">
        <v>3</v>
      </c>
      <c r="F159" s="157" t="s">
        <v>146</v>
      </c>
      <c r="H159" s="158">
        <v>19.007999999999999</v>
      </c>
      <c r="I159" s="159"/>
      <c r="L159" s="155"/>
      <c r="M159" s="160"/>
      <c r="N159" s="161"/>
      <c r="O159" s="161"/>
      <c r="P159" s="161"/>
      <c r="Q159" s="161"/>
      <c r="R159" s="161"/>
      <c r="S159" s="161"/>
      <c r="T159" s="162"/>
      <c r="AT159" s="156" t="s">
        <v>124</v>
      </c>
      <c r="AU159" s="156" t="s">
        <v>21</v>
      </c>
      <c r="AV159" s="13" t="s">
        <v>21</v>
      </c>
      <c r="AW159" s="13" t="s">
        <v>34</v>
      </c>
      <c r="AX159" s="13" t="s">
        <v>74</v>
      </c>
      <c r="AY159" s="156" t="s">
        <v>115</v>
      </c>
    </row>
    <row r="160" spans="1:65" s="13" customFormat="1" x14ac:dyDescent="0.2">
      <c r="B160" s="155"/>
      <c r="D160" s="150" t="s">
        <v>124</v>
      </c>
      <c r="E160" s="156" t="s">
        <v>3</v>
      </c>
      <c r="F160" s="157" t="s">
        <v>147</v>
      </c>
      <c r="H160" s="158">
        <v>9.24</v>
      </c>
      <c r="I160" s="159"/>
      <c r="L160" s="155"/>
      <c r="M160" s="160"/>
      <c r="N160" s="161"/>
      <c r="O160" s="161"/>
      <c r="P160" s="161"/>
      <c r="Q160" s="161"/>
      <c r="R160" s="161"/>
      <c r="S160" s="161"/>
      <c r="T160" s="162"/>
      <c r="AT160" s="156" t="s">
        <v>124</v>
      </c>
      <c r="AU160" s="156" t="s">
        <v>21</v>
      </c>
      <c r="AV160" s="13" t="s">
        <v>21</v>
      </c>
      <c r="AW160" s="13" t="s">
        <v>34</v>
      </c>
      <c r="AX160" s="13" t="s">
        <v>74</v>
      </c>
      <c r="AY160" s="156" t="s">
        <v>115</v>
      </c>
    </row>
    <row r="161" spans="1:65" s="13" customFormat="1" x14ac:dyDescent="0.2">
      <c r="B161" s="155"/>
      <c r="D161" s="150" t="s">
        <v>124</v>
      </c>
      <c r="E161" s="156" t="s">
        <v>3</v>
      </c>
      <c r="F161" s="157" t="s">
        <v>146</v>
      </c>
      <c r="H161" s="158">
        <v>19.007999999999999</v>
      </c>
      <c r="I161" s="159"/>
      <c r="L161" s="155"/>
      <c r="M161" s="160"/>
      <c r="N161" s="161"/>
      <c r="O161" s="161"/>
      <c r="P161" s="161"/>
      <c r="Q161" s="161"/>
      <c r="R161" s="161"/>
      <c r="S161" s="161"/>
      <c r="T161" s="162"/>
      <c r="AT161" s="156" t="s">
        <v>124</v>
      </c>
      <c r="AU161" s="156" t="s">
        <v>21</v>
      </c>
      <c r="AV161" s="13" t="s">
        <v>21</v>
      </c>
      <c r="AW161" s="13" t="s">
        <v>34</v>
      </c>
      <c r="AX161" s="13" t="s">
        <v>74</v>
      </c>
      <c r="AY161" s="156" t="s">
        <v>115</v>
      </c>
    </row>
    <row r="162" spans="1:65" s="13" customFormat="1" x14ac:dyDescent="0.2">
      <c r="B162" s="155"/>
      <c r="D162" s="150" t="s">
        <v>124</v>
      </c>
      <c r="E162" s="156" t="s">
        <v>3</v>
      </c>
      <c r="F162" s="157" t="s">
        <v>147</v>
      </c>
      <c r="H162" s="158">
        <v>9.24</v>
      </c>
      <c r="I162" s="159"/>
      <c r="L162" s="155"/>
      <c r="M162" s="160"/>
      <c r="N162" s="161"/>
      <c r="O162" s="161"/>
      <c r="P162" s="161"/>
      <c r="Q162" s="161"/>
      <c r="R162" s="161"/>
      <c r="S162" s="161"/>
      <c r="T162" s="162"/>
      <c r="AT162" s="156" t="s">
        <v>124</v>
      </c>
      <c r="AU162" s="156" t="s">
        <v>21</v>
      </c>
      <c r="AV162" s="13" t="s">
        <v>21</v>
      </c>
      <c r="AW162" s="13" t="s">
        <v>34</v>
      </c>
      <c r="AX162" s="13" t="s">
        <v>74</v>
      </c>
      <c r="AY162" s="156" t="s">
        <v>115</v>
      </c>
    </row>
    <row r="163" spans="1:65" s="14" customFormat="1" x14ac:dyDescent="0.2">
      <c r="B163" s="163"/>
      <c r="D163" s="150" t="s">
        <v>124</v>
      </c>
      <c r="E163" s="164" t="s">
        <v>3</v>
      </c>
      <c r="F163" s="165" t="s">
        <v>126</v>
      </c>
      <c r="H163" s="166">
        <v>56.496000000000002</v>
      </c>
      <c r="I163" s="167"/>
      <c r="L163" s="163"/>
      <c r="M163" s="168"/>
      <c r="N163" s="169"/>
      <c r="O163" s="169"/>
      <c r="P163" s="169"/>
      <c r="Q163" s="169"/>
      <c r="R163" s="169"/>
      <c r="S163" s="169"/>
      <c r="T163" s="170"/>
      <c r="AT163" s="164" t="s">
        <v>124</v>
      </c>
      <c r="AU163" s="164" t="s">
        <v>21</v>
      </c>
      <c r="AV163" s="14" t="s">
        <v>122</v>
      </c>
      <c r="AW163" s="14" t="s">
        <v>34</v>
      </c>
      <c r="AX163" s="14" t="s">
        <v>81</v>
      </c>
      <c r="AY163" s="164" t="s">
        <v>115</v>
      </c>
    </row>
    <row r="164" spans="1:65" s="2" customFormat="1" ht="22.8" x14ac:dyDescent="0.2">
      <c r="A164" s="35"/>
      <c r="B164" s="136"/>
      <c r="C164" s="137" t="s">
        <v>162</v>
      </c>
      <c r="D164" s="137" t="s">
        <v>117</v>
      </c>
      <c r="E164" s="138" t="s">
        <v>196</v>
      </c>
      <c r="F164" s="139" t="s">
        <v>197</v>
      </c>
      <c r="G164" s="140" t="s">
        <v>129</v>
      </c>
      <c r="H164" s="141">
        <v>12.096</v>
      </c>
      <c r="I164" s="142"/>
      <c r="J164" s="143">
        <f>ROUND(I164*H164,2)</f>
        <v>0</v>
      </c>
      <c r="K164" s="139" t="s">
        <v>121</v>
      </c>
      <c r="L164" s="36"/>
      <c r="M164" s="144" t="s">
        <v>3</v>
      </c>
      <c r="N164" s="145" t="s">
        <v>45</v>
      </c>
      <c r="O164" s="56"/>
      <c r="P164" s="146">
        <f>O164*H164</f>
        <v>0</v>
      </c>
      <c r="Q164" s="146">
        <v>0</v>
      </c>
      <c r="R164" s="146">
        <f>Q164*H164</f>
        <v>0</v>
      </c>
      <c r="S164" s="146">
        <v>0</v>
      </c>
      <c r="T164" s="14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48" t="s">
        <v>122</v>
      </c>
      <c r="AT164" s="148" t="s">
        <v>117</v>
      </c>
      <c r="AU164" s="148" t="s">
        <v>21</v>
      </c>
      <c r="AY164" s="19" t="s">
        <v>115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9" t="s">
        <v>81</v>
      </c>
      <c r="BK164" s="149">
        <f>ROUND(I164*H164,2)</f>
        <v>0</v>
      </c>
      <c r="BL164" s="19" t="s">
        <v>122</v>
      </c>
      <c r="BM164" s="148" t="s">
        <v>198</v>
      </c>
    </row>
    <row r="165" spans="1:65" s="2" customFormat="1" ht="19.2" x14ac:dyDescent="0.2">
      <c r="A165" s="35"/>
      <c r="B165" s="36"/>
      <c r="C165" s="35"/>
      <c r="D165" s="150" t="s">
        <v>123</v>
      </c>
      <c r="E165" s="35"/>
      <c r="F165" s="151" t="s">
        <v>197</v>
      </c>
      <c r="G165" s="35"/>
      <c r="H165" s="35"/>
      <c r="I165" s="152"/>
      <c r="J165" s="35"/>
      <c r="K165" s="35"/>
      <c r="L165" s="36"/>
      <c r="M165" s="153"/>
      <c r="N165" s="154"/>
      <c r="O165" s="56"/>
      <c r="P165" s="56"/>
      <c r="Q165" s="56"/>
      <c r="R165" s="56"/>
      <c r="S165" s="56"/>
      <c r="T165" s="57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9" t="s">
        <v>123</v>
      </c>
      <c r="AU165" s="19" t="s">
        <v>21</v>
      </c>
    </row>
    <row r="166" spans="1:65" s="15" customFormat="1" x14ac:dyDescent="0.2">
      <c r="B166" s="171"/>
      <c r="D166" s="150" t="s">
        <v>124</v>
      </c>
      <c r="E166" s="172" t="s">
        <v>3</v>
      </c>
      <c r="F166" s="173" t="s">
        <v>199</v>
      </c>
      <c r="H166" s="172" t="s">
        <v>3</v>
      </c>
      <c r="I166" s="174"/>
      <c r="L166" s="171"/>
      <c r="M166" s="175"/>
      <c r="N166" s="176"/>
      <c r="O166" s="176"/>
      <c r="P166" s="176"/>
      <c r="Q166" s="176"/>
      <c r="R166" s="176"/>
      <c r="S166" s="176"/>
      <c r="T166" s="177"/>
      <c r="AT166" s="172" t="s">
        <v>124</v>
      </c>
      <c r="AU166" s="172" t="s">
        <v>21</v>
      </c>
      <c r="AV166" s="15" t="s">
        <v>81</v>
      </c>
      <c r="AW166" s="15" t="s">
        <v>34</v>
      </c>
      <c r="AX166" s="15" t="s">
        <v>74</v>
      </c>
      <c r="AY166" s="172" t="s">
        <v>115</v>
      </c>
    </row>
    <row r="167" spans="1:65" s="13" customFormat="1" x14ac:dyDescent="0.2">
      <c r="B167" s="155"/>
      <c r="D167" s="150" t="s">
        <v>124</v>
      </c>
      <c r="E167" s="156" t="s">
        <v>3</v>
      </c>
      <c r="F167" s="157" t="s">
        <v>140</v>
      </c>
      <c r="H167" s="158">
        <v>12.096</v>
      </c>
      <c r="I167" s="159"/>
      <c r="L167" s="155"/>
      <c r="M167" s="160"/>
      <c r="N167" s="161"/>
      <c r="O167" s="161"/>
      <c r="P167" s="161"/>
      <c r="Q167" s="161"/>
      <c r="R167" s="161"/>
      <c r="S167" s="161"/>
      <c r="T167" s="162"/>
      <c r="AT167" s="156" t="s">
        <v>124</v>
      </c>
      <c r="AU167" s="156" t="s">
        <v>21</v>
      </c>
      <c r="AV167" s="13" t="s">
        <v>21</v>
      </c>
      <c r="AW167" s="13" t="s">
        <v>34</v>
      </c>
      <c r="AX167" s="13" t="s">
        <v>74</v>
      </c>
      <c r="AY167" s="156" t="s">
        <v>115</v>
      </c>
    </row>
    <row r="168" spans="1:65" s="14" customFormat="1" x14ac:dyDescent="0.2">
      <c r="B168" s="163"/>
      <c r="D168" s="150" t="s">
        <v>124</v>
      </c>
      <c r="E168" s="164" t="s">
        <v>3</v>
      </c>
      <c r="F168" s="165" t="s">
        <v>126</v>
      </c>
      <c r="H168" s="166">
        <v>12.096</v>
      </c>
      <c r="I168" s="167"/>
      <c r="L168" s="163"/>
      <c r="M168" s="168"/>
      <c r="N168" s="169"/>
      <c r="O168" s="169"/>
      <c r="P168" s="169"/>
      <c r="Q168" s="169"/>
      <c r="R168" s="169"/>
      <c r="S168" s="169"/>
      <c r="T168" s="170"/>
      <c r="AT168" s="164" t="s">
        <v>124</v>
      </c>
      <c r="AU168" s="164" t="s">
        <v>21</v>
      </c>
      <c r="AV168" s="14" t="s">
        <v>122</v>
      </c>
      <c r="AW168" s="14" t="s">
        <v>34</v>
      </c>
      <c r="AX168" s="14" t="s">
        <v>81</v>
      </c>
      <c r="AY168" s="164" t="s">
        <v>115</v>
      </c>
    </row>
    <row r="169" spans="1:65" s="2" customFormat="1" ht="44.25" customHeight="1" x14ac:dyDescent="0.2">
      <c r="A169" s="35"/>
      <c r="B169" s="136"/>
      <c r="C169" s="137" t="s">
        <v>9</v>
      </c>
      <c r="D169" s="137" t="s">
        <v>117</v>
      </c>
      <c r="E169" s="138" t="s">
        <v>200</v>
      </c>
      <c r="F169" s="139" t="s">
        <v>201</v>
      </c>
      <c r="G169" s="140" t="s">
        <v>120</v>
      </c>
      <c r="H169" s="141">
        <v>55.6</v>
      </c>
      <c r="I169" s="142"/>
      <c r="J169" s="143">
        <f>ROUND(I169*H169,2)</f>
        <v>0</v>
      </c>
      <c r="K169" s="139" t="s">
        <v>121</v>
      </c>
      <c r="L169" s="36"/>
      <c r="M169" s="144" t="s">
        <v>3</v>
      </c>
      <c r="N169" s="145" t="s">
        <v>45</v>
      </c>
      <c r="O169" s="56"/>
      <c r="P169" s="146">
        <f>O169*H169</f>
        <v>0</v>
      </c>
      <c r="Q169" s="146">
        <v>0</v>
      </c>
      <c r="R169" s="146">
        <f>Q169*H169</f>
        <v>0</v>
      </c>
      <c r="S169" s="146">
        <v>0</v>
      </c>
      <c r="T169" s="14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48" t="s">
        <v>122</v>
      </c>
      <c r="AT169" s="148" t="s">
        <v>117</v>
      </c>
      <c r="AU169" s="148" t="s">
        <v>21</v>
      </c>
      <c r="AY169" s="19" t="s">
        <v>115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9" t="s">
        <v>81</v>
      </c>
      <c r="BK169" s="149">
        <f>ROUND(I169*H169,2)</f>
        <v>0</v>
      </c>
      <c r="BL169" s="19" t="s">
        <v>122</v>
      </c>
      <c r="BM169" s="148" t="s">
        <v>202</v>
      </c>
    </row>
    <row r="170" spans="1:65" s="2" customFormat="1" ht="28.8" x14ac:dyDescent="0.2">
      <c r="A170" s="35"/>
      <c r="B170" s="36"/>
      <c r="C170" s="35"/>
      <c r="D170" s="150" t="s">
        <v>123</v>
      </c>
      <c r="E170" s="35"/>
      <c r="F170" s="151" t="s">
        <v>201</v>
      </c>
      <c r="G170" s="35"/>
      <c r="H170" s="35"/>
      <c r="I170" s="152"/>
      <c r="J170" s="35"/>
      <c r="K170" s="35"/>
      <c r="L170" s="36"/>
      <c r="M170" s="153"/>
      <c r="N170" s="154"/>
      <c r="O170" s="56"/>
      <c r="P170" s="56"/>
      <c r="Q170" s="56"/>
      <c r="R170" s="56"/>
      <c r="S170" s="56"/>
      <c r="T170" s="57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9" t="s">
        <v>123</v>
      </c>
      <c r="AU170" s="19" t="s">
        <v>21</v>
      </c>
    </row>
    <row r="171" spans="1:65" s="13" customFormat="1" x14ac:dyDescent="0.2">
      <c r="B171" s="155"/>
      <c r="D171" s="150" t="s">
        <v>124</v>
      </c>
      <c r="E171" s="156" t="s">
        <v>3</v>
      </c>
      <c r="F171" s="157" t="s">
        <v>203</v>
      </c>
      <c r="H171" s="158">
        <v>55.6</v>
      </c>
      <c r="I171" s="159"/>
      <c r="L171" s="155"/>
      <c r="M171" s="160"/>
      <c r="N171" s="161"/>
      <c r="O171" s="161"/>
      <c r="P171" s="161"/>
      <c r="Q171" s="161"/>
      <c r="R171" s="161"/>
      <c r="S171" s="161"/>
      <c r="T171" s="162"/>
      <c r="AT171" s="156" t="s">
        <v>124</v>
      </c>
      <c r="AU171" s="156" t="s">
        <v>21</v>
      </c>
      <c r="AV171" s="13" t="s">
        <v>21</v>
      </c>
      <c r="AW171" s="13" t="s">
        <v>34</v>
      </c>
      <c r="AX171" s="13" t="s">
        <v>74</v>
      </c>
      <c r="AY171" s="156" t="s">
        <v>115</v>
      </c>
    </row>
    <row r="172" spans="1:65" s="14" customFormat="1" x14ac:dyDescent="0.2">
      <c r="B172" s="163"/>
      <c r="D172" s="150" t="s">
        <v>124</v>
      </c>
      <c r="E172" s="164" t="s">
        <v>3</v>
      </c>
      <c r="F172" s="165" t="s">
        <v>126</v>
      </c>
      <c r="H172" s="166">
        <v>55.6</v>
      </c>
      <c r="I172" s="167"/>
      <c r="L172" s="163"/>
      <c r="M172" s="168"/>
      <c r="N172" s="169"/>
      <c r="O172" s="169"/>
      <c r="P172" s="169"/>
      <c r="Q172" s="169"/>
      <c r="R172" s="169"/>
      <c r="S172" s="169"/>
      <c r="T172" s="170"/>
      <c r="AT172" s="164" t="s">
        <v>124</v>
      </c>
      <c r="AU172" s="164" t="s">
        <v>21</v>
      </c>
      <c r="AV172" s="14" t="s">
        <v>122</v>
      </c>
      <c r="AW172" s="14" t="s">
        <v>34</v>
      </c>
      <c r="AX172" s="14" t="s">
        <v>81</v>
      </c>
      <c r="AY172" s="164" t="s">
        <v>115</v>
      </c>
    </row>
    <row r="173" spans="1:65" s="2" customFormat="1" ht="55.5" customHeight="1" x14ac:dyDescent="0.2">
      <c r="A173" s="35"/>
      <c r="B173" s="136"/>
      <c r="C173" s="137" t="s">
        <v>166</v>
      </c>
      <c r="D173" s="137" t="s">
        <v>117</v>
      </c>
      <c r="E173" s="138" t="s">
        <v>204</v>
      </c>
      <c r="F173" s="139" t="s">
        <v>205</v>
      </c>
      <c r="G173" s="140" t="s">
        <v>165</v>
      </c>
      <c r="H173" s="141">
        <v>0.98399999999999999</v>
      </c>
      <c r="I173" s="142"/>
      <c r="J173" s="143">
        <f>ROUND(I173*H173,2)</f>
        <v>0</v>
      </c>
      <c r="K173" s="139" t="s">
        <v>121</v>
      </c>
      <c r="L173" s="36"/>
      <c r="M173" s="144" t="s">
        <v>3</v>
      </c>
      <c r="N173" s="145" t="s">
        <v>45</v>
      </c>
      <c r="O173" s="56"/>
      <c r="P173" s="146">
        <f>O173*H173</f>
        <v>0</v>
      </c>
      <c r="Q173" s="146">
        <v>0</v>
      </c>
      <c r="R173" s="146">
        <f>Q173*H173</f>
        <v>0</v>
      </c>
      <c r="S173" s="146">
        <v>0</v>
      </c>
      <c r="T173" s="14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48" t="s">
        <v>122</v>
      </c>
      <c r="AT173" s="148" t="s">
        <v>117</v>
      </c>
      <c r="AU173" s="148" t="s">
        <v>21</v>
      </c>
      <c r="AY173" s="19" t="s">
        <v>115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9" t="s">
        <v>81</v>
      </c>
      <c r="BK173" s="149">
        <f>ROUND(I173*H173,2)</f>
        <v>0</v>
      </c>
      <c r="BL173" s="19" t="s">
        <v>122</v>
      </c>
      <c r="BM173" s="148" t="s">
        <v>206</v>
      </c>
    </row>
    <row r="174" spans="1:65" s="2" customFormat="1" ht="38.4" x14ac:dyDescent="0.2">
      <c r="A174" s="35"/>
      <c r="B174" s="36"/>
      <c r="C174" s="35"/>
      <c r="D174" s="150" t="s">
        <v>123</v>
      </c>
      <c r="E174" s="35"/>
      <c r="F174" s="151" t="s">
        <v>205</v>
      </c>
      <c r="G174" s="35"/>
      <c r="H174" s="35"/>
      <c r="I174" s="152"/>
      <c r="J174" s="35"/>
      <c r="K174" s="35"/>
      <c r="L174" s="36"/>
      <c r="M174" s="153"/>
      <c r="N174" s="154"/>
      <c r="O174" s="56"/>
      <c r="P174" s="56"/>
      <c r="Q174" s="56"/>
      <c r="R174" s="56"/>
      <c r="S174" s="56"/>
      <c r="T174" s="57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9" t="s">
        <v>123</v>
      </c>
      <c r="AU174" s="19" t="s">
        <v>21</v>
      </c>
    </row>
    <row r="175" spans="1:65" s="15" customFormat="1" x14ac:dyDescent="0.2">
      <c r="B175" s="171"/>
      <c r="D175" s="150" t="s">
        <v>124</v>
      </c>
      <c r="E175" s="172" t="s">
        <v>3</v>
      </c>
      <c r="F175" s="173" t="s">
        <v>207</v>
      </c>
      <c r="H175" s="172" t="s">
        <v>3</v>
      </c>
      <c r="I175" s="174"/>
      <c r="L175" s="171"/>
      <c r="M175" s="175"/>
      <c r="N175" s="176"/>
      <c r="O175" s="176"/>
      <c r="P175" s="176"/>
      <c r="Q175" s="176"/>
      <c r="R175" s="176"/>
      <c r="S175" s="176"/>
      <c r="T175" s="177"/>
      <c r="AT175" s="172" t="s">
        <v>124</v>
      </c>
      <c r="AU175" s="172" t="s">
        <v>21</v>
      </c>
      <c r="AV175" s="15" t="s">
        <v>81</v>
      </c>
      <c r="AW175" s="15" t="s">
        <v>34</v>
      </c>
      <c r="AX175" s="15" t="s">
        <v>74</v>
      </c>
      <c r="AY175" s="172" t="s">
        <v>115</v>
      </c>
    </row>
    <row r="176" spans="1:65" s="13" customFormat="1" x14ac:dyDescent="0.2">
      <c r="B176" s="155"/>
      <c r="D176" s="150" t="s">
        <v>124</v>
      </c>
      <c r="E176" s="156" t="s">
        <v>3</v>
      </c>
      <c r="F176" s="157" t="s">
        <v>208</v>
      </c>
      <c r="H176" s="158">
        <v>0.98399999999999999</v>
      </c>
      <c r="I176" s="159"/>
      <c r="L176" s="155"/>
      <c r="M176" s="160"/>
      <c r="N176" s="161"/>
      <c r="O176" s="161"/>
      <c r="P176" s="161"/>
      <c r="Q176" s="161"/>
      <c r="R176" s="161"/>
      <c r="S176" s="161"/>
      <c r="T176" s="162"/>
      <c r="AT176" s="156" t="s">
        <v>124</v>
      </c>
      <c r="AU176" s="156" t="s">
        <v>21</v>
      </c>
      <c r="AV176" s="13" t="s">
        <v>21</v>
      </c>
      <c r="AW176" s="13" t="s">
        <v>34</v>
      </c>
      <c r="AX176" s="13" t="s">
        <v>74</v>
      </c>
      <c r="AY176" s="156" t="s">
        <v>115</v>
      </c>
    </row>
    <row r="177" spans="1:65" s="14" customFormat="1" x14ac:dyDescent="0.2">
      <c r="B177" s="163"/>
      <c r="D177" s="150" t="s">
        <v>124</v>
      </c>
      <c r="E177" s="164" t="s">
        <v>3</v>
      </c>
      <c r="F177" s="165" t="s">
        <v>126</v>
      </c>
      <c r="H177" s="166">
        <v>0.98399999999999999</v>
      </c>
      <c r="I177" s="167"/>
      <c r="L177" s="163"/>
      <c r="M177" s="168"/>
      <c r="N177" s="169"/>
      <c r="O177" s="169"/>
      <c r="P177" s="169"/>
      <c r="Q177" s="169"/>
      <c r="R177" s="169"/>
      <c r="S177" s="169"/>
      <c r="T177" s="170"/>
      <c r="AT177" s="164" t="s">
        <v>124</v>
      </c>
      <c r="AU177" s="164" t="s">
        <v>21</v>
      </c>
      <c r="AV177" s="14" t="s">
        <v>122</v>
      </c>
      <c r="AW177" s="14" t="s">
        <v>34</v>
      </c>
      <c r="AX177" s="14" t="s">
        <v>81</v>
      </c>
      <c r="AY177" s="164" t="s">
        <v>115</v>
      </c>
    </row>
    <row r="178" spans="1:65" s="2" customFormat="1" ht="22.8" x14ac:dyDescent="0.2">
      <c r="A178" s="35"/>
      <c r="B178" s="136"/>
      <c r="C178" s="137" t="s">
        <v>209</v>
      </c>
      <c r="D178" s="137" t="s">
        <v>117</v>
      </c>
      <c r="E178" s="138" t="s">
        <v>210</v>
      </c>
      <c r="F178" s="139" t="s">
        <v>211</v>
      </c>
      <c r="G178" s="140" t="s">
        <v>120</v>
      </c>
      <c r="H178" s="141">
        <v>111.2</v>
      </c>
      <c r="I178" s="142"/>
      <c r="J178" s="143">
        <f>ROUND(I178*H178,2)</f>
        <v>0</v>
      </c>
      <c r="K178" s="139" t="s">
        <v>121</v>
      </c>
      <c r="L178" s="36"/>
      <c r="M178" s="144" t="s">
        <v>3</v>
      </c>
      <c r="N178" s="145" t="s">
        <v>45</v>
      </c>
      <c r="O178" s="56"/>
      <c r="P178" s="146">
        <f>O178*H178</f>
        <v>0</v>
      </c>
      <c r="Q178" s="146">
        <v>0</v>
      </c>
      <c r="R178" s="146">
        <f>Q178*H178</f>
        <v>0</v>
      </c>
      <c r="S178" s="146">
        <v>0</v>
      </c>
      <c r="T178" s="14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48" t="s">
        <v>122</v>
      </c>
      <c r="AT178" s="148" t="s">
        <v>117</v>
      </c>
      <c r="AU178" s="148" t="s">
        <v>21</v>
      </c>
      <c r="AY178" s="19" t="s">
        <v>115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9" t="s">
        <v>81</v>
      </c>
      <c r="BK178" s="149">
        <f>ROUND(I178*H178,2)</f>
        <v>0</v>
      </c>
      <c r="BL178" s="19" t="s">
        <v>122</v>
      </c>
      <c r="BM178" s="148" t="s">
        <v>212</v>
      </c>
    </row>
    <row r="179" spans="1:65" s="2" customFormat="1" ht="19.2" x14ac:dyDescent="0.2">
      <c r="A179" s="35"/>
      <c r="B179" s="36"/>
      <c r="C179" s="35"/>
      <c r="D179" s="150" t="s">
        <v>123</v>
      </c>
      <c r="E179" s="35"/>
      <c r="F179" s="151" t="s">
        <v>211</v>
      </c>
      <c r="G179" s="35"/>
      <c r="H179" s="35"/>
      <c r="I179" s="152"/>
      <c r="J179" s="35"/>
      <c r="K179" s="35"/>
      <c r="L179" s="36"/>
      <c r="M179" s="153"/>
      <c r="N179" s="154"/>
      <c r="O179" s="56"/>
      <c r="P179" s="56"/>
      <c r="Q179" s="56"/>
      <c r="R179" s="56"/>
      <c r="S179" s="56"/>
      <c r="T179" s="57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9" t="s">
        <v>123</v>
      </c>
      <c r="AU179" s="19" t="s">
        <v>21</v>
      </c>
    </row>
    <row r="180" spans="1:65" s="15" customFormat="1" x14ac:dyDescent="0.2">
      <c r="B180" s="171"/>
      <c r="D180" s="150" t="s">
        <v>124</v>
      </c>
      <c r="E180" s="172" t="s">
        <v>3</v>
      </c>
      <c r="F180" s="173" t="s">
        <v>213</v>
      </c>
      <c r="H180" s="172" t="s">
        <v>3</v>
      </c>
      <c r="I180" s="174"/>
      <c r="L180" s="171"/>
      <c r="M180" s="175"/>
      <c r="N180" s="176"/>
      <c r="O180" s="176"/>
      <c r="P180" s="176"/>
      <c r="Q180" s="176"/>
      <c r="R180" s="176"/>
      <c r="S180" s="176"/>
      <c r="T180" s="177"/>
      <c r="AT180" s="172" t="s">
        <v>124</v>
      </c>
      <c r="AU180" s="172" t="s">
        <v>21</v>
      </c>
      <c r="AV180" s="15" t="s">
        <v>81</v>
      </c>
      <c r="AW180" s="15" t="s">
        <v>34</v>
      </c>
      <c r="AX180" s="15" t="s">
        <v>74</v>
      </c>
      <c r="AY180" s="172" t="s">
        <v>115</v>
      </c>
    </row>
    <row r="181" spans="1:65" s="13" customFormat="1" x14ac:dyDescent="0.2">
      <c r="B181" s="155"/>
      <c r="D181" s="150" t="s">
        <v>124</v>
      </c>
      <c r="E181" s="156" t="s">
        <v>3</v>
      </c>
      <c r="F181" s="157" t="s">
        <v>214</v>
      </c>
      <c r="H181" s="158">
        <v>111.2</v>
      </c>
      <c r="I181" s="159"/>
      <c r="L181" s="155"/>
      <c r="M181" s="160"/>
      <c r="N181" s="161"/>
      <c r="O181" s="161"/>
      <c r="P181" s="161"/>
      <c r="Q181" s="161"/>
      <c r="R181" s="161"/>
      <c r="S181" s="161"/>
      <c r="T181" s="162"/>
      <c r="AT181" s="156" t="s">
        <v>124</v>
      </c>
      <c r="AU181" s="156" t="s">
        <v>21</v>
      </c>
      <c r="AV181" s="13" t="s">
        <v>21</v>
      </c>
      <c r="AW181" s="13" t="s">
        <v>34</v>
      </c>
      <c r="AX181" s="13" t="s">
        <v>74</v>
      </c>
      <c r="AY181" s="156" t="s">
        <v>115</v>
      </c>
    </row>
    <row r="182" spans="1:65" s="14" customFormat="1" x14ac:dyDescent="0.2">
      <c r="B182" s="163"/>
      <c r="D182" s="150" t="s">
        <v>124</v>
      </c>
      <c r="E182" s="164" t="s">
        <v>3</v>
      </c>
      <c r="F182" s="165" t="s">
        <v>126</v>
      </c>
      <c r="H182" s="166">
        <v>111.2</v>
      </c>
      <c r="I182" s="167"/>
      <c r="L182" s="163"/>
      <c r="M182" s="168"/>
      <c r="N182" s="169"/>
      <c r="O182" s="169"/>
      <c r="P182" s="169"/>
      <c r="Q182" s="169"/>
      <c r="R182" s="169"/>
      <c r="S182" s="169"/>
      <c r="T182" s="170"/>
      <c r="AT182" s="164" t="s">
        <v>124</v>
      </c>
      <c r="AU182" s="164" t="s">
        <v>21</v>
      </c>
      <c r="AV182" s="14" t="s">
        <v>122</v>
      </c>
      <c r="AW182" s="14" t="s">
        <v>34</v>
      </c>
      <c r="AX182" s="14" t="s">
        <v>81</v>
      </c>
      <c r="AY182" s="164" t="s">
        <v>115</v>
      </c>
    </row>
    <row r="183" spans="1:65" s="12" customFormat="1" ht="22.8" customHeight="1" x14ac:dyDescent="0.25">
      <c r="B183" s="123"/>
      <c r="D183" s="124" t="s">
        <v>73</v>
      </c>
      <c r="E183" s="134" t="s">
        <v>215</v>
      </c>
      <c r="F183" s="134" t="s">
        <v>216</v>
      </c>
      <c r="I183" s="126"/>
      <c r="J183" s="135">
        <f>BK183</f>
        <v>0</v>
      </c>
      <c r="L183" s="123"/>
      <c r="M183" s="128"/>
      <c r="N183" s="129"/>
      <c r="O183" s="129"/>
      <c r="P183" s="130">
        <f>SUM(P184:P233)</f>
        <v>0</v>
      </c>
      <c r="Q183" s="129"/>
      <c r="R183" s="130">
        <f>SUM(R184:R233)</f>
        <v>0</v>
      </c>
      <c r="S183" s="129"/>
      <c r="T183" s="131">
        <f>SUM(T184:T233)</f>
        <v>0</v>
      </c>
      <c r="AR183" s="124" t="s">
        <v>81</v>
      </c>
      <c r="AT183" s="132" t="s">
        <v>73</v>
      </c>
      <c r="AU183" s="132" t="s">
        <v>81</v>
      </c>
      <c r="AY183" s="124" t="s">
        <v>115</v>
      </c>
      <c r="BK183" s="133">
        <f>SUM(BK184:BK233)</f>
        <v>0</v>
      </c>
    </row>
    <row r="184" spans="1:65" s="2" customFormat="1" ht="22.8" x14ac:dyDescent="0.2">
      <c r="A184" s="35"/>
      <c r="B184" s="136"/>
      <c r="C184" s="137" t="s">
        <v>172</v>
      </c>
      <c r="D184" s="137" t="s">
        <v>117</v>
      </c>
      <c r="E184" s="138" t="s">
        <v>217</v>
      </c>
      <c r="F184" s="139" t="s">
        <v>218</v>
      </c>
      <c r="G184" s="140" t="s">
        <v>219</v>
      </c>
      <c r="H184" s="141">
        <v>254.2</v>
      </c>
      <c r="I184" s="142"/>
      <c r="J184" s="143">
        <f>ROUND(I184*H184,2)</f>
        <v>0</v>
      </c>
      <c r="K184" s="139" t="s">
        <v>121</v>
      </c>
      <c r="L184" s="36"/>
      <c r="M184" s="144" t="s">
        <v>3</v>
      </c>
      <c r="N184" s="145" t="s">
        <v>45</v>
      </c>
      <c r="O184" s="56"/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48" t="s">
        <v>122</v>
      </c>
      <c r="AT184" s="148" t="s">
        <v>117</v>
      </c>
      <c r="AU184" s="148" t="s">
        <v>21</v>
      </c>
      <c r="AY184" s="19" t="s">
        <v>115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9" t="s">
        <v>81</v>
      </c>
      <c r="BK184" s="149">
        <f>ROUND(I184*H184,2)</f>
        <v>0</v>
      </c>
      <c r="BL184" s="19" t="s">
        <v>122</v>
      </c>
      <c r="BM184" s="148" t="s">
        <v>220</v>
      </c>
    </row>
    <row r="185" spans="1:65" s="2" customFormat="1" ht="19.2" x14ac:dyDescent="0.2">
      <c r="A185" s="35"/>
      <c r="B185" s="36"/>
      <c r="C185" s="35"/>
      <c r="D185" s="150" t="s">
        <v>123</v>
      </c>
      <c r="E185" s="35"/>
      <c r="F185" s="151" t="s">
        <v>218</v>
      </c>
      <c r="G185" s="35"/>
      <c r="H185" s="35"/>
      <c r="I185" s="152"/>
      <c r="J185" s="35"/>
      <c r="K185" s="35"/>
      <c r="L185" s="36"/>
      <c r="M185" s="153"/>
      <c r="N185" s="154"/>
      <c r="O185" s="56"/>
      <c r="P185" s="56"/>
      <c r="Q185" s="56"/>
      <c r="R185" s="56"/>
      <c r="S185" s="56"/>
      <c r="T185" s="57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9" t="s">
        <v>123</v>
      </c>
      <c r="AU185" s="19" t="s">
        <v>21</v>
      </c>
    </row>
    <row r="186" spans="1:65" s="15" customFormat="1" x14ac:dyDescent="0.2">
      <c r="B186" s="171"/>
      <c r="D186" s="150" t="s">
        <v>124</v>
      </c>
      <c r="E186" s="172" t="s">
        <v>3</v>
      </c>
      <c r="F186" s="173" t="s">
        <v>221</v>
      </c>
      <c r="H186" s="172" t="s">
        <v>3</v>
      </c>
      <c r="I186" s="174"/>
      <c r="L186" s="171"/>
      <c r="M186" s="175"/>
      <c r="N186" s="176"/>
      <c r="O186" s="176"/>
      <c r="P186" s="176"/>
      <c r="Q186" s="176"/>
      <c r="R186" s="176"/>
      <c r="S186" s="176"/>
      <c r="T186" s="177"/>
      <c r="AT186" s="172" t="s">
        <v>124</v>
      </c>
      <c r="AU186" s="172" t="s">
        <v>21</v>
      </c>
      <c r="AV186" s="15" t="s">
        <v>81</v>
      </c>
      <c r="AW186" s="15" t="s">
        <v>34</v>
      </c>
      <c r="AX186" s="15" t="s">
        <v>74</v>
      </c>
      <c r="AY186" s="172" t="s">
        <v>115</v>
      </c>
    </row>
    <row r="187" spans="1:65" s="13" customFormat="1" x14ac:dyDescent="0.2">
      <c r="B187" s="155"/>
      <c r="D187" s="150" t="s">
        <v>124</v>
      </c>
      <c r="E187" s="156" t="s">
        <v>3</v>
      </c>
      <c r="F187" s="157" t="s">
        <v>222</v>
      </c>
      <c r="H187" s="158">
        <v>111.2</v>
      </c>
      <c r="I187" s="159"/>
      <c r="L187" s="155"/>
      <c r="M187" s="160"/>
      <c r="N187" s="161"/>
      <c r="O187" s="161"/>
      <c r="P187" s="161"/>
      <c r="Q187" s="161"/>
      <c r="R187" s="161"/>
      <c r="S187" s="161"/>
      <c r="T187" s="162"/>
      <c r="AT187" s="156" t="s">
        <v>124</v>
      </c>
      <c r="AU187" s="156" t="s">
        <v>21</v>
      </c>
      <c r="AV187" s="13" t="s">
        <v>21</v>
      </c>
      <c r="AW187" s="13" t="s">
        <v>34</v>
      </c>
      <c r="AX187" s="13" t="s">
        <v>74</v>
      </c>
      <c r="AY187" s="156" t="s">
        <v>115</v>
      </c>
    </row>
    <row r="188" spans="1:65" s="15" customFormat="1" x14ac:dyDescent="0.2">
      <c r="B188" s="171"/>
      <c r="D188" s="150" t="s">
        <v>124</v>
      </c>
      <c r="E188" s="172" t="s">
        <v>3</v>
      </c>
      <c r="F188" s="173" t="s">
        <v>223</v>
      </c>
      <c r="H188" s="172" t="s">
        <v>3</v>
      </c>
      <c r="I188" s="174"/>
      <c r="L188" s="171"/>
      <c r="M188" s="175"/>
      <c r="N188" s="176"/>
      <c r="O188" s="176"/>
      <c r="P188" s="176"/>
      <c r="Q188" s="176"/>
      <c r="R188" s="176"/>
      <c r="S188" s="176"/>
      <c r="T188" s="177"/>
      <c r="AT188" s="172" t="s">
        <v>124</v>
      </c>
      <c r="AU188" s="172" t="s">
        <v>21</v>
      </c>
      <c r="AV188" s="15" t="s">
        <v>81</v>
      </c>
      <c r="AW188" s="15" t="s">
        <v>34</v>
      </c>
      <c r="AX188" s="15" t="s">
        <v>74</v>
      </c>
      <c r="AY188" s="172" t="s">
        <v>115</v>
      </c>
    </row>
    <row r="189" spans="1:65" s="13" customFormat="1" x14ac:dyDescent="0.2">
      <c r="B189" s="155"/>
      <c r="D189" s="150" t="s">
        <v>124</v>
      </c>
      <c r="E189" s="156" t="s">
        <v>3</v>
      </c>
      <c r="F189" s="157" t="s">
        <v>224</v>
      </c>
      <c r="H189" s="158">
        <v>143</v>
      </c>
      <c r="I189" s="159"/>
      <c r="L189" s="155"/>
      <c r="M189" s="160"/>
      <c r="N189" s="161"/>
      <c r="O189" s="161"/>
      <c r="P189" s="161"/>
      <c r="Q189" s="161"/>
      <c r="R189" s="161"/>
      <c r="S189" s="161"/>
      <c r="T189" s="162"/>
      <c r="AT189" s="156" t="s">
        <v>124</v>
      </c>
      <c r="AU189" s="156" t="s">
        <v>21</v>
      </c>
      <c r="AV189" s="13" t="s">
        <v>21</v>
      </c>
      <c r="AW189" s="13" t="s">
        <v>34</v>
      </c>
      <c r="AX189" s="13" t="s">
        <v>74</v>
      </c>
      <c r="AY189" s="156" t="s">
        <v>115</v>
      </c>
    </row>
    <row r="190" spans="1:65" s="14" customFormat="1" x14ac:dyDescent="0.2">
      <c r="B190" s="163"/>
      <c r="D190" s="150" t="s">
        <v>124</v>
      </c>
      <c r="E190" s="164" t="s">
        <v>3</v>
      </c>
      <c r="F190" s="165" t="s">
        <v>126</v>
      </c>
      <c r="H190" s="166">
        <v>254.2</v>
      </c>
      <c r="I190" s="167"/>
      <c r="L190" s="163"/>
      <c r="M190" s="168"/>
      <c r="N190" s="169"/>
      <c r="O190" s="169"/>
      <c r="P190" s="169"/>
      <c r="Q190" s="169"/>
      <c r="R190" s="169"/>
      <c r="S190" s="169"/>
      <c r="T190" s="170"/>
      <c r="AT190" s="164" t="s">
        <v>124</v>
      </c>
      <c r="AU190" s="164" t="s">
        <v>21</v>
      </c>
      <c r="AV190" s="14" t="s">
        <v>122</v>
      </c>
      <c r="AW190" s="14" t="s">
        <v>34</v>
      </c>
      <c r="AX190" s="14" t="s">
        <v>81</v>
      </c>
      <c r="AY190" s="164" t="s">
        <v>115</v>
      </c>
    </row>
    <row r="191" spans="1:65" s="2" customFormat="1" ht="22.8" x14ac:dyDescent="0.2">
      <c r="A191" s="35"/>
      <c r="B191" s="136"/>
      <c r="C191" s="137" t="s">
        <v>225</v>
      </c>
      <c r="D191" s="137" t="s">
        <v>117</v>
      </c>
      <c r="E191" s="138" t="s">
        <v>226</v>
      </c>
      <c r="F191" s="139" t="s">
        <v>227</v>
      </c>
      <c r="G191" s="140" t="s">
        <v>219</v>
      </c>
      <c r="H191" s="141">
        <v>84</v>
      </c>
      <c r="I191" s="142"/>
      <c r="J191" s="143">
        <f>ROUND(I191*H191,2)</f>
        <v>0</v>
      </c>
      <c r="K191" s="139" t="s">
        <v>121</v>
      </c>
      <c r="L191" s="36"/>
      <c r="M191" s="144" t="s">
        <v>3</v>
      </c>
      <c r="N191" s="145" t="s">
        <v>45</v>
      </c>
      <c r="O191" s="56"/>
      <c r="P191" s="146">
        <f>O191*H191</f>
        <v>0</v>
      </c>
      <c r="Q191" s="146">
        <v>0</v>
      </c>
      <c r="R191" s="146">
        <f>Q191*H191</f>
        <v>0</v>
      </c>
      <c r="S191" s="146">
        <v>0</v>
      </c>
      <c r="T191" s="14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48" t="s">
        <v>122</v>
      </c>
      <c r="AT191" s="148" t="s">
        <v>117</v>
      </c>
      <c r="AU191" s="148" t="s">
        <v>21</v>
      </c>
      <c r="AY191" s="19" t="s">
        <v>115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9" t="s">
        <v>81</v>
      </c>
      <c r="BK191" s="149">
        <f>ROUND(I191*H191,2)</f>
        <v>0</v>
      </c>
      <c r="BL191" s="19" t="s">
        <v>122</v>
      </c>
      <c r="BM191" s="148" t="s">
        <v>228</v>
      </c>
    </row>
    <row r="192" spans="1:65" s="2" customFormat="1" ht="19.2" x14ac:dyDescent="0.2">
      <c r="A192" s="35"/>
      <c r="B192" s="36"/>
      <c r="C192" s="35"/>
      <c r="D192" s="150" t="s">
        <v>123</v>
      </c>
      <c r="E192" s="35"/>
      <c r="F192" s="151" t="s">
        <v>227</v>
      </c>
      <c r="G192" s="35"/>
      <c r="H192" s="35"/>
      <c r="I192" s="152"/>
      <c r="J192" s="35"/>
      <c r="K192" s="35"/>
      <c r="L192" s="36"/>
      <c r="M192" s="153"/>
      <c r="N192" s="154"/>
      <c r="O192" s="56"/>
      <c r="P192" s="56"/>
      <c r="Q192" s="56"/>
      <c r="R192" s="56"/>
      <c r="S192" s="56"/>
      <c r="T192" s="57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9" t="s">
        <v>123</v>
      </c>
      <c r="AU192" s="19" t="s">
        <v>21</v>
      </c>
    </row>
    <row r="193" spans="1:65" s="15" customFormat="1" x14ac:dyDescent="0.2">
      <c r="B193" s="171"/>
      <c r="D193" s="150" t="s">
        <v>124</v>
      </c>
      <c r="E193" s="172" t="s">
        <v>3</v>
      </c>
      <c r="F193" s="173" t="s">
        <v>223</v>
      </c>
      <c r="H193" s="172" t="s">
        <v>3</v>
      </c>
      <c r="I193" s="174"/>
      <c r="L193" s="171"/>
      <c r="M193" s="175"/>
      <c r="N193" s="176"/>
      <c r="O193" s="176"/>
      <c r="P193" s="176"/>
      <c r="Q193" s="176"/>
      <c r="R193" s="176"/>
      <c r="S193" s="176"/>
      <c r="T193" s="177"/>
      <c r="AT193" s="172" t="s">
        <v>124</v>
      </c>
      <c r="AU193" s="172" t="s">
        <v>21</v>
      </c>
      <c r="AV193" s="15" t="s">
        <v>81</v>
      </c>
      <c r="AW193" s="15" t="s">
        <v>34</v>
      </c>
      <c r="AX193" s="15" t="s">
        <v>74</v>
      </c>
      <c r="AY193" s="172" t="s">
        <v>115</v>
      </c>
    </row>
    <row r="194" spans="1:65" s="13" customFormat="1" x14ac:dyDescent="0.2">
      <c r="B194" s="155"/>
      <c r="D194" s="150" t="s">
        <v>124</v>
      </c>
      <c r="E194" s="156" t="s">
        <v>3</v>
      </c>
      <c r="F194" s="157" t="s">
        <v>229</v>
      </c>
      <c r="H194" s="158">
        <v>72</v>
      </c>
      <c r="I194" s="159"/>
      <c r="L194" s="155"/>
      <c r="M194" s="160"/>
      <c r="N194" s="161"/>
      <c r="O194" s="161"/>
      <c r="P194" s="161"/>
      <c r="Q194" s="161"/>
      <c r="R194" s="161"/>
      <c r="S194" s="161"/>
      <c r="T194" s="162"/>
      <c r="AT194" s="156" t="s">
        <v>124</v>
      </c>
      <c r="AU194" s="156" t="s">
        <v>21</v>
      </c>
      <c r="AV194" s="13" t="s">
        <v>21</v>
      </c>
      <c r="AW194" s="13" t="s">
        <v>34</v>
      </c>
      <c r="AX194" s="13" t="s">
        <v>74</v>
      </c>
      <c r="AY194" s="156" t="s">
        <v>115</v>
      </c>
    </row>
    <row r="195" spans="1:65" s="13" customFormat="1" x14ac:dyDescent="0.2">
      <c r="B195" s="155"/>
      <c r="D195" s="150" t="s">
        <v>124</v>
      </c>
      <c r="E195" s="156" t="s">
        <v>3</v>
      </c>
      <c r="F195" s="157" t="s">
        <v>157</v>
      </c>
      <c r="H195" s="158">
        <v>12</v>
      </c>
      <c r="I195" s="159"/>
      <c r="L195" s="155"/>
      <c r="M195" s="160"/>
      <c r="N195" s="161"/>
      <c r="O195" s="161"/>
      <c r="P195" s="161"/>
      <c r="Q195" s="161"/>
      <c r="R195" s="161"/>
      <c r="S195" s="161"/>
      <c r="T195" s="162"/>
      <c r="AT195" s="156" t="s">
        <v>124</v>
      </c>
      <c r="AU195" s="156" t="s">
        <v>21</v>
      </c>
      <c r="AV195" s="13" t="s">
        <v>21</v>
      </c>
      <c r="AW195" s="13" t="s">
        <v>34</v>
      </c>
      <c r="AX195" s="13" t="s">
        <v>74</v>
      </c>
      <c r="AY195" s="156" t="s">
        <v>115</v>
      </c>
    </row>
    <row r="196" spans="1:65" s="14" customFormat="1" x14ac:dyDescent="0.2">
      <c r="B196" s="163"/>
      <c r="D196" s="150" t="s">
        <v>124</v>
      </c>
      <c r="E196" s="164" t="s">
        <v>3</v>
      </c>
      <c r="F196" s="165" t="s">
        <v>126</v>
      </c>
      <c r="H196" s="166">
        <v>84</v>
      </c>
      <c r="I196" s="167"/>
      <c r="L196" s="163"/>
      <c r="M196" s="168"/>
      <c r="N196" s="169"/>
      <c r="O196" s="169"/>
      <c r="P196" s="169"/>
      <c r="Q196" s="169"/>
      <c r="R196" s="169"/>
      <c r="S196" s="169"/>
      <c r="T196" s="170"/>
      <c r="AT196" s="164" t="s">
        <v>124</v>
      </c>
      <c r="AU196" s="164" t="s">
        <v>21</v>
      </c>
      <c r="AV196" s="14" t="s">
        <v>122</v>
      </c>
      <c r="AW196" s="14" t="s">
        <v>34</v>
      </c>
      <c r="AX196" s="14" t="s">
        <v>81</v>
      </c>
      <c r="AY196" s="164" t="s">
        <v>115</v>
      </c>
    </row>
    <row r="197" spans="1:65" s="2" customFormat="1" ht="34.200000000000003" x14ac:dyDescent="0.2">
      <c r="A197" s="35"/>
      <c r="B197" s="136"/>
      <c r="C197" s="186" t="s">
        <v>175</v>
      </c>
      <c r="D197" s="186" t="s">
        <v>230</v>
      </c>
      <c r="E197" s="187" t="s">
        <v>231</v>
      </c>
      <c r="F197" s="188" t="s">
        <v>232</v>
      </c>
      <c r="G197" s="189" t="s">
        <v>219</v>
      </c>
      <c r="H197" s="190">
        <v>274.536</v>
      </c>
      <c r="I197" s="191"/>
      <c r="J197" s="192">
        <f>ROUND(I197*H197,2)</f>
        <v>0</v>
      </c>
      <c r="K197" s="188" t="s">
        <v>121</v>
      </c>
      <c r="L197" s="193"/>
      <c r="M197" s="194" t="s">
        <v>3</v>
      </c>
      <c r="N197" s="195" t="s">
        <v>45</v>
      </c>
      <c r="O197" s="56"/>
      <c r="P197" s="146">
        <f>O197*H197</f>
        <v>0</v>
      </c>
      <c r="Q197" s="146">
        <v>0</v>
      </c>
      <c r="R197" s="146">
        <f>Q197*H197</f>
        <v>0</v>
      </c>
      <c r="S197" s="146">
        <v>0</v>
      </c>
      <c r="T197" s="14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48" t="s">
        <v>138</v>
      </c>
      <c r="AT197" s="148" t="s">
        <v>230</v>
      </c>
      <c r="AU197" s="148" t="s">
        <v>21</v>
      </c>
      <c r="AY197" s="19" t="s">
        <v>115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9" t="s">
        <v>81</v>
      </c>
      <c r="BK197" s="149">
        <f>ROUND(I197*H197,2)</f>
        <v>0</v>
      </c>
      <c r="BL197" s="19" t="s">
        <v>122</v>
      </c>
      <c r="BM197" s="148" t="s">
        <v>233</v>
      </c>
    </row>
    <row r="198" spans="1:65" s="2" customFormat="1" ht="19.2" x14ac:dyDescent="0.2">
      <c r="A198" s="35"/>
      <c r="B198" s="36"/>
      <c r="C198" s="35"/>
      <c r="D198" s="150" t="s">
        <v>123</v>
      </c>
      <c r="E198" s="35"/>
      <c r="F198" s="151" t="s">
        <v>232</v>
      </c>
      <c r="G198" s="35"/>
      <c r="H198" s="35"/>
      <c r="I198" s="152"/>
      <c r="J198" s="35"/>
      <c r="K198" s="35"/>
      <c r="L198" s="36"/>
      <c r="M198" s="153"/>
      <c r="N198" s="154"/>
      <c r="O198" s="56"/>
      <c r="P198" s="56"/>
      <c r="Q198" s="56"/>
      <c r="R198" s="56"/>
      <c r="S198" s="56"/>
      <c r="T198" s="57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9" t="s">
        <v>123</v>
      </c>
      <c r="AU198" s="19" t="s">
        <v>21</v>
      </c>
    </row>
    <row r="199" spans="1:65" s="13" customFormat="1" x14ac:dyDescent="0.2">
      <c r="B199" s="155"/>
      <c r="D199" s="150" t="s">
        <v>124</v>
      </c>
      <c r="E199" s="156" t="s">
        <v>3</v>
      </c>
      <c r="F199" s="157" t="s">
        <v>234</v>
      </c>
      <c r="H199" s="158">
        <v>274.536</v>
      </c>
      <c r="I199" s="159"/>
      <c r="L199" s="155"/>
      <c r="M199" s="160"/>
      <c r="N199" s="161"/>
      <c r="O199" s="161"/>
      <c r="P199" s="161"/>
      <c r="Q199" s="161"/>
      <c r="R199" s="161"/>
      <c r="S199" s="161"/>
      <c r="T199" s="162"/>
      <c r="AT199" s="156" t="s">
        <v>124</v>
      </c>
      <c r="AU199" s="156" t="s">
        <v>21</v>
      </c>
      <c r="AV199" s="13" t="s">
        <v>21</v>
      </c>
      <c r="AW199" s="13" t="s">
        <v>34</v>
      </c>
      <c r="AX199" s="13" t="s">
        <v>74</v>
      </c>
      <c r="AY199" s="156" t="s">
        <v>115</v>
      </c>
    </row>
    <row r="200" spans="1:65" s="14" customFormat="1" x14ac:dyDescent="0.2">
      <c r="B200" s="163"/>
      <c r="D200" s="150" t="s">
        <v>124</v>
      </c>
      <c r="E200" s="164" t="s">
        <v>3</v>
      </c>
      <c r="F200" s="165" t="s">
        <v>126</v>
      </c>
      <c r="H200" s="166">
        <v>274.536</v>
      </c>
      <c r="I200" s="167"/>
      <c r="L200" s="163"/>
      <c r="M200" s="168"/>
      <c r="N200" s="169"/>
      <c r="O200" s="169"/>
      <c r="P200" s="169"/>
      <c r="Q200" s="169"/>
      <c r="R200" s="169"/>
      <c r="S200" s="169"/>
      <c r="T200" s="170"/>
      <c r="AT200" s="164" t="s">
        <v>124</v>
      </c>
      <c r="AU200" s="164" t="s">
        <v>21</v>
      </c>
      <c r="AV200" s="14" t="s">
        <v>122</v>
      </c>
      <c r="AW200" s="14" t="s">
        <v>34</v>
      </c>
      <c r="AX200" s="14" t="s">
        <v>81</v>
      </c>
      <c r="AY200" s="164" t="s">
        <v>115</v>
      </c>
    </row>
    <row r="201" spans="1:65" s="2" customFormat="1" ht="34.200000000000003" x14ac:dyDescent="0.2">
      <c r="A201" s="35"/>
      <c r="B201" s="136"/>
      <c r="C201" s="186" t="s">
        <v>8</v>
      </c>
      <c r="D201" s="186" t="s">
        <v>230</v>
      </c>
      <c r="E201" s="187" t="s">
        <v>235</v>
      </c>
      <c r="F201" s="188" t="s">
        <v>236</v>
      </c>
      <c r="G201" s="189" t="s">
        <v>219</v>
      </c>
      <c r="H201" s="190">
        <v>90.72</v>
      </c>
      <c r="I201" s="191"/>
      <c r="J201" s="192">
        <f>ROUND(I201*H201,2)</f>
        <v>0</v>
      </c>
      <c r="K201" s="188" t="s">
        <v>121</v>
      </c>
      <c r="L201" s="193"/>
      <c r="M201" s="194" t="s">
        <v>3</v>
      </c>
      <c r="N201" s="195" t="s">
        <v>45</v>
      </c>
      <c r="O201" s="56"/>
      <c r="P201" s="146">
        <f>O201*H201</f>
        <v>0</v>
      </c>
      <c r="Q201" s="146">
        <v>0</v>
      </c>
      <c r="R201" s="146">
        <f>Q201*H201</f>
        <v>0</v>
      </c>
      <c r="S201" s="146">
        <v>0</v>
      </c>
      <c r="T201" s="14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48" t="s">
        <v>138</v>
      </c>
      <c r="AT201" s="148" t="s">
        <v>230</v>
      </c>
      <c r="AU201" s="148" t="s">
        <v>21</v>
      </c>
      <c r="AY201" s="19" t="s">
        <v>115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9" t="s">
        <v>81</v>
      </c>
      <c r="BK201" s="149">
        <f>ROUND(I201*H201,2)</f>
        <v>0</v>
      </c>
      <c r="BL201" s="19" t="s">
        <v>122</v>
      </c>
      <c r="BM201" s="148" t="s">
        <v>237</v>
      </c>
    </row>
    <row r="202" spans="1:65" s="2" customFormat="1" ht="19.2" x14ac:dyDescent="0.2">
      <c r="A202" s="35"/>
      <c r="B202" s="36"/>
      <c r="C202" s="35"/>
      <c r="D202" s="150" t="s">
        <v>123</v>
      </c>
      <c r="E202" s="35"/>
      <c r="F202" s="151" t="s">
        <v>236</v>
      </c>
      <c r="G202" s="35"/>
      <c r="H202" s="35"/>
      <c r="I202" s="152"/>
      <c r="J202" s="35"/>
      <c r="K202" s="35"/>
      <c r="L202" s="36"/>
      <c r="M202" s="153"/>
      <c r="N202" s="154"/>
      <c r="O202" s="56"/>
      <c r="P202" s="56"/>
      <c r="Q202" s="56"/>
      <c r="R202" s="56"/>
      <c r="S202" s="56"/>
      <c r="T202" s="57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9" t="s">
        <v>123</v>
      </c>
      <c r="AU202" s="19" t="s">
        <v>21</v>
      </c>
    </row>
    <row r="203" spans="1:65" s="13" customFormat="1" x14ac:dyDescent="0.2">
      <c r="B203" s="155"/>
      <c r="D203" s="150" t="s">
        <v>124</v>
      </c>
      <c r="E203" s="156" t="s">
        <v>3</v>
      </c>
      <c r="F203" s="157" t="s">
        <v>238</v>
      </c>
      <c r="H203" s="158">
        <v>90.72</v>
      </c>
      <c r="I203" s="159"/>
      <c r="L203" s="155"/>
      <c r="M203" s="160"/>
      <c r="N203" s="161"/>
      <c r="O203" s="161"/>
      <c r="P203" s="161"/>
      <c r="Q203" s="161"/>
      <c r="R203" s="161"/>
      <c r="S203" s="161"/>
      <c r="T203" s="162"/>
      <c r="AT203" s="156" t="s">
        <v>124</v>
      </c>
      <c r="AU203" s="156" t="s">
        <v>21</v>
      </c>
      <c r="AV203" s="13" t="s">
        <v>21</v>
      </c>
      <c r="AW203" s="13" t="s">
        <v>34</v>
      </c>
      <c r="AX203" s="13" t="s">
        <v>74</v>
      </c>
      <c r="AY203" s="156" t="s">
        <v>115</v>
      </c>
    </row>
    <row r="204" spans="1:65" s="14" customFormat="1" x14ac:dyDescent="0.2">
      <c r="B204" s="163"/>
      <c r="D204" s="150" t="s">
        <v>124</v>
      </c>
      <c r="E204" s="164" t="s">
        <v>3</v>
      </c>
      <c r="F204" s="165" t="s">
        <v>126</v>
      </c>
      <c r="H204" s="166">
        <v>90.72</v>
      </c>
      <c r="I204" s="167"/>
      <c r="L204" s="163"/>
      <c r="M204" s="168"/>
      <c r="N204" s="169"/>
      <c r="O204" s="169"/>
      <c r="P204" s="169"/>
      <c r="Q204" s="169"/>
      <c r="R204" s="169"/>
      <c r="S204" s="169"/>
      <c r="T204" s="170"/>
      <c r="AT204" s="164" t="s">
        <v>124</v>
      </c>
      <c r="AU204" s="164" t="s">
        <v>21</v>
      </c>
      <c r="AV204" s="14" t="s">
        <v>122</v>
      </c>
      <c r="AW204" s="14" t="s">
        <v>34</v>
      </c>
      <c r="AX204" s="14" t="s">
        <v>81</v>
      </c>
      <c r="AY204" s="164" t="s">
        <v>115</v>
      </c>
    </row>
    <row r="205" spans="1:65" s="2" customFormat="1" ht="22.8" x14ac:dyDescent="0.2">
      <c r="A205" s="35"/>
      <c r="B205" s="136"/>
      <c r="C205" s="137" t="s">
        <v>182</v>
      </c>
      <c r="D205" s="137" t="s">
        <v>117</v>
      </c>
      <c r="E205" s="138" t="s">
        <v>239</v>
      </c>
      <c r="F205" s="139" t="s">
        <v>240</v>
      </c>
      <c r="G205" s="140" t="s">
        <v>129</v>
      </c>
      <c r="H205" s="141">
        <v>33.36</v>
      </c>
      <c r="I205" s="142"/>
      <c r="J205" s="143">
        <f>ROUND(I205*H205,2)</f>
        <v>0</v>
      </c>
      <c r="K205" s="139" t="s">
        <v>3</v>
      </c>
      <c r="L205" s="36"/>
      <c r="M205" s="144" t="s">
        <v>3</v>
      </c>
      <c r="N205" s="145" t="s">
        <v>45</v>
      </c>
      <c r="O205" s="56"/>
      <c r="P205" s="146">
        <f>O205*H205</f>
        <v>0</v>
      </c>
      <c r="Q205" s="146">
        <v>0</v>
      </c>
      <c r="R205" s="146">
        <f>Q205*H205</f>
        <v>0</v>
      </c>
      <c r="S205" s="146">
        <v>0</v>
      </c>
      <c r="T205" s="14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48" t="s">
        <v>122</v>
      </c>
      <c r="AT205" s="148" t="s">
        <v>117</v>
      </c>
      <c r="AU205" s="148" t="s">
        <v>21</v>
      </c>
      <c r="AY205" s="19" t="s">
        <v>115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9" t="s">
        <v>81</v>
      </c>
      <c r="BK205" s="149">
        <f>ROUND(I205*H205,2)</f>
        <v>0</v>
      </c>
      <c r="BL205" s="19" t="s">
        <v>122</v>
      </c>
      <c r="BM205" s="148" t="s">
        <v>241</v>
      </c>
    </row>
    <row r="206" spans="1:65" s="2" customFormat="1" ht="19.2" x14ac:dyDescent="0.2">
      <c r="A206" s="35"/>
      <c r="B206" s="36"/>
      <c r="C206" s="35"/>
      <c r="D206" s="150" t="s">
        <v>123</v>
      </c>
      <c r="E206" s="35"/>
      <c r="F206" s="151" t="s">
        <v>240</v>
      </c>
      <c r="G206" s="35"/>
      <c r="H206" s="35"/>
      <c r="I206" s="152"/>
      <c r="J206" s="35"/>
      <c r="K206" s="35"/>
      <c r="L206" s="36"/>
      <c r="M206" s="153"/>
      <c r="N206" s="154"/>
      <c r="O206" s="56"/>
      <c r="P206" s="56"/>
      <c r="Q206" s="56"/>
      <c r="R206" s="56"/>
      <c r="S206" s="56"/>
      <c r="T206" s="57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9" t="s">
        <v>123</v>
      </c>
      <c r="AU206" s="19" t="s">
        <v>21</v>
      </c>
    </row>
    <row r="207" spans="1:65" s="13" customFormat="1" x14ac:dyDescent="0.2">
      <c r="B207" s="155"/>
      <c r="D207" s="150" t="s">
        <v>124</v>
      </c>
      <c r="E207" s="156" t="s">
        <v>3</v>
      </c>
      <c r="F207" s="157" t="s">
        <v>242</v>
      </c>
      <c r="H207" s="158">
        <v>33.36</v>
      </c>
      <c r="I207" s="159"/>
      <c r="L207" s="155"/>
      <c r="M207" s="160"/>
      <c r="N207" s="161"/>
      <c r="O207" s="161"/>
      <c r="P207" s="161"/>
      <c r="Q207" s="161"/>
      <c r="R207" s="161"/>
      <c r="S207" s="161"/>
      <c r="T207" s="162"/>
      <c r="AT207" s="156" t="s">
        <v>124</v>
      </c>
      <c r="AU207" s="156" t="s">
        <v>21</v>
      </c>
      <c r="AV207" s="13" t="s">
        <v>21</v>
      </c>
      <c r="AW207" s="13" t="s">
        <v>34</v>
      </c>
      <c r="AX207" s="13" t="s">
        <v>74</v>
      </c>
      <c r="AY207" s="156" t="s">
        <v>115</v>
      </c>
    </row>
    <row r="208" spans="1:65" s="14" customFormat="1" x14ac:dyDescent="0.2">
      <c r="B208" s="163"/>
      <c r="D208" s="150" t="s">
        <v>124</v>
      </c>
      <c r="E208" s="164" t="s">
        <v>3</v>
      </c>
      <c r="F208" s="165" t="s">
        <v>126</v>
      </c>
      <c r="H208" s="166">
        <v>33.36</v>
      </c>
      <c r="I208" s="167"/>
      <c r="L208" s="163"/>
      <c r="M208" s="168"/>
      <c r="N208" s="169"/>
      <c r="O208" s="169"/>
      <c r="P208" s="169"/>
      <c r="Q208" s="169"/>
      <c r="R208" s="169"/>
      <c r="S208" s="169"/>
      <c r="T208" s="170"/>
      <c r="AT208" s="164" t="s">
        <v>124</v>
      </c>
      <c r="AU208" s="164" t="s">
        <v>21</v>
      </c>
      <c r="AV208" s="14" t="s">
        <v>122</v>
      </c>
      <c r="AW208" s="14" t="s">
        <v>34</v>
      </c>
      <c r="AX208" s="14" t="s">
        <v>81</v>
      </c>
      <c r="AY208" s="164" t="s">
        <v>115</v>
      </c>
    </row>
    <row r="209" spans="1:65" s="2" customFormat="1" ht="22.8" x14ac:dyDescent="0.2">
      <c r="A209" s="35"/>
      <c r="B209" s="136"/>
      <c r="C209" s="137" t="s">
        <v>243</v>
      </c>
      <c r="D209" s="137" t="s">
        <v>117</v>
      </c>
      <c r="E209" s="138" t="s">
        <v>244</v>
      </c>
      <c r="F209" s="139" t="s">
        <v>245</v>
      </c>
      <c r="G209" s="140" t="s">
        <v>171</v>
      </c>
      <c r="H209" s="141">
        <v>1</v>
      </c>
      <c r="I209" s="142"/>
      <c r="J209" s="143">
        <f>ROUND(I209*H209,2)</f>
        <v>0</v>
      </c>
      <c r="K209" s="139" t="s">
        <v>3</v>
      </c>
      <c r="L209" s="36"/>
      <c r="M209" s="144" t="s">
        <v>3</v>
      </c>
      <c r="N209" s="145" t="s">
        <v>45</v>
      </c>
      <c r="O209" s="56"/>
      <c r="P209" s="146">
        <f>O209*H209</f>
        <v>0</v>
      </c>
      <c r="Q209" s="146">
        <v>0</v>
      </c>
      <c r="R209" s="146">
        <f>Q209*H209</f>
        <v>0</v>
      </c>
      <c r="S209" s="146">
        <v>0</v>
      </c>
      <c r="T209" s="14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48" t="s">
        <v>122</v>
      </c>
      <c r="AT209" s="148" t="s">
        <v>117</v>
      </c>
      <c r="AU209" s="148" t="s">
        <v>21</v>
      </c>
      <c r="AY209" s="19" t="s">
        <v>115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9" t="s">
        <v>81</v>
      </c>
      <c r="BK209" s="149">
        <f>ROUND(I209*H209,2)</f>
        <v>0</v>
      </c>
      <c r="BL209" s="19" t="s">
        <v>122</v>
      </c>
      <c r="BM209" s="148" t="s">
        <v>246</v>
      </c>
    </row>
    <row r="210" spans="1:65" s="2" customFormat="1" ht="19.2" x14ac:dyDescent="0.2">
      <c r="A210" s="35"/>
      <c r="B210" s="36"/>
      <c r="C210" s="35"/>
      <c r="D210" s="150" t="s">
        <v>123</v>
      </c>
      <c r="E210" s="35"/>
      <c r="F210" s="151" t="s">
        <v>245</v>
      </c>
      <c r="G210" s="35"/>
      <c r="H210" s="35"/>
      <c r="I210" s="152"/>
      <c r="J210" s="35"/>
      <c r="K210" s="35"/>
      <c r="L210" s="36"/>
      <c r="M210" s="153"/>
      <c r="N210" s="154"/>
      <c r="O210" s="56"/>
      <c r="P210" s="56"/>
      <c r="Q210" s="56"/>
      <c r="R210" s="56"/>
      <c r="S210" s="56"/>
      <c r="T210" s="57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9" t="s">
        <v>123</v>
      </c>
      <c r="AU210" s="19" t="s">
        <v>21</v>
      </c>
    </row>
    <row r="211" spans="1:65" s="15" customFormat="1" x14ac:dyDescent="0.2">
      <c r="B211" s="171"/>
      <c r="D211" s="150" t="s">
        <v>124</v>
      </c>
      <c r="E211" s="172" t="s">
        <v>3</v>
      </c>
      <c r="F211" s="173" t="s">
        <v>247</v>
      </c>
      <c r="H211" s="172" t="s">
        <v>3</v>
      </c>
      <c r="I211" s="174"/>
      <c r="L211" s="171"/>
      <c r="M211" s="175"/>
      <c r="N211" s="176"/>
      <c r="O211" s="176"/>
      <c r="P211" s="176"/>
      <c r="Q211" s="176"/>
      <c r="R211" s="176"/>
      <c r="S211" s="176"/>
      <c r="T211" s="177"/>
      <c r="AT211" s="172" t="s">
        <v>124</v>
      </c>
      <c r="AU211" s="172" t="s">
        <v>21</v>
      </c>
      <c r="AV211" s="15" t="s">
        <v>81</v>
      </c>
      <c r="AW211" s="15" t="s">
        <v>34</v>
      </c>
      <c r="AX211" s="15" t="s">
        <v>74</v>
      </c>
      <c r="AY211" s="172" t="s">
        <v>115</v>
      </c>
    </row>
    <row r="212" spans="1:65" s="13" customFormat="1" x14ac:dyDescent="0.2">
      <c r="B212" s="155"/>
      <c r="D212" s="150" t="s">
        <v>124</v>
      </c>
      <c r="E212" s="156" t="s">
        <v>3</v>
      </c>
      <c r="F212" s="157" t="s">
        <v>81</v>
      </c>
      <c r="H212" s="158">
        <v>1</v>
      </c>
      <c r="I212" s="159"/>
      <c r="L212" s="155"/>
      <c r="M212" s="160"/>
      <c r="N212" s="161"/>
      <c r="O212" s="161"/>
      <c r="P212" s="161"/>
      <c r="Q212" s="161"/>
      <c r="R212" s="161"/>
      <c r="S212" s="161"/>
      <c r="T212" s="162"/>
      <c r="AT212" s="156" t="s">
        <v>124</v>
      </c>
      <c r="AU212" s="156" t="s">
        <v>21</v>
      </c>
      <c r="AV212" s="13" t="s">
        <v>21</v>
      </c>
      <c r="AW212" s="13" t="s">
        <v>34</v>
      </c>
      <c r="AX212" s="13" t="s">
        <v>74</v>
      </c>
      <c r="AY212" s="156" t="s">
        <v>115</v>
      </c>
    </row>
    <row r="213" spans="1:65" s="14" customFormat="1" x14ac:dyDescent="0.2">
      <c r="B213" s="163"/>
      <c r="D213" s="150" t="s">
        <v>124</v>
      </c>
      <c r="E213" s="164" t="s">
        <v>3</v>
      </c>
      <c r="F213" s="165" t="s">
        <v>126</v>
      </c>
      <c r="H213" s="166">
        <v>1</v>
      </c>
      <c r="I213" s="167"/>
      <c r="L213" s="163"/>
      <c r="M213" s="168"/>
      <c r="N213" s="169"/>
      <c r="O213" s="169"/>
      <c r="P213" s="169"/>
      <c r="Q213" s="169"/>
      <c r="R213" s="169"/>
      <c r="S213" s="169"/>
      <c r="T213" s="170"/>
      <c r="AT213" s="164" t="s">
        <v>124</v>
      </c>
      <c r="AU213" s="164" t="s">
        <v>21</v>
      </c>
      <c r="AV213" s="14" t="s">
        <v>122</v>
      </c>
      <c r="AW213" s="14" t="s">
        <v>34</v>
      </c>
      <c r="AX213" s="14" t="s">
        <v>81</v>
      </c>
      <c r="AY213" s="164" t="s">
        <v>115</v>
      </c>
    </row>
    <row r="214" spans="1:65" s="2" customFormat="1" ht="55.5" customHeight="1" x14ac:dyDescent="0.2">
      <c r="A214" s="35"/>
      <c r="B214" s="136"/>
      <c r="C214" s="137" t="s">
        <v>187</v>
      </c>
      <c r="D214" s="137" t="s">
        <v>117</v>
      </c>
      <c r="E214" s="138" t="s">
        <v>248</v>
      </c>
      <c r="F214" s="139" t="s">
        <v>249</v>
      </c>
      <c r="G214" s="140" t="s">
        <v>219</v>
      </c>
      <c r="H214" s="141">
        <v>111.2</v>
      </c>
      <c r="I214" s="142"/>
      <c r="J214" s="143">
        <f>ROUND(I214*H214,2)</f>
        <v>0</v>
      </c>
      <c r="K214" s="139" t="s">
        <v>121</v>
      </c>
      <c r="L214" s="36"/>
      <c r="M214" s="144" t="s">
        <v>3</v>
      </c>
      <c r="N214" s="145" t="s">
        <v>45</v>
      </c>
      <c r="O214" s="56"/>
      <c r="P214" s="146">
        <f>O214*H214</f>
        <v>0</v>
      </c>
      <c r="Q214" s="146">
        <v>0</v>
      </c>
      <c r="R214" s="146">
        <f>Q214*H214</f>
        <v>0</v>
      </c>
      <c r="S214" s="146">
        <v>0</v>
      </c>
      <c r="T214" s="14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48" t="s">
        <v>122</v>
      </c>
      <c r="AT214" s="148" t="s">
        <v>117</v>
      </c>
      <c r="AU214" s="148" t="s">
        <v>21</v>
      </c>
      <c r="AY214" s="19" t="s">
        <v>115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9" t="s">
        <v>81</v>
      </c>
      <c r="BK214" s="149">
        <f>ROUND(I214*H214,2)</f>
        <v>0</v>
      </c>
      <c r="BL214" s="19" t="s">
        <v>122</v>
      </c>
      <c r="BM214" s="148" t="s">
        <v>250</v>
      </c>
    </row>
    <row r="215" spans="1:65" s="2" customFormat="1" ht="38.4" x14ac:dyDescent="0.2">
      <c r="A215" s="35"/>
      <c r="B215" s="36"/>
      <c r="C215" s="35"/>
      <c r="D215" s="150" t="s">
        <v>123</v>
      </c>
      <c r="E215" s="35"/>
      <c r="F215" s="151" t="s">
        <v>249</v>
      </c>
      <c r="G215" s="35"/>
      <c r="H215" s="35"/>
      <c r="I215" s="152"/>
      <c r="J215" s="35"/>
      <c r="K215" s="35"/>
      <c r="L215" s="36"/>
      <c r="M215" s="153"/>
      <c r="N215" s="154"/>
      <c r="O215" s="56"/>
      <c r="P215" s="56"/>
      <c r="Q215" s="56"/>
      <c r="R215" s="56"/>
      <c r="S215" s="56"/>
      <c r="T215" s="57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9" t="s">
        <v>123</v>
      </c>
      <c r="AU215" s="19" t="s">
        <v>21</v>
      </c>
    </row>
    <row r="216" spans="1:65" s="13" customFormat="1" x14ac:dyDescent="0.2">
      <c r="B216" s="155"/>
      <c r="D216" s="150" t="s">
        <v>124</v>
      </c>
      <c r="E216" s="156" t="s">
        <v>3</v>
      </c>
      <c r="F216" s="157" t="s">
        <v>222</v>
      </c>
      <c r="H216" s="158">
        <v>111.2</v>
      </c>
      <c r="I216" s="159"/>
      <c r="L216" s="155"/>
      <c r="M216" s="160"/>
      <c r="N216" s="161"/>
      <c r="O216" s="161"/>
      <c r="P216" s="161"/>
      <c r="Q216" s="161"/>
      <c r="R216" s="161"/>
      <c r="S216" s="161"/>
      <c r="T216" s="162"/>
      <c r="AT216" s="156" t="s">
        <v>124</v>
      </c>
      <c r="AU216" s="156" t="s">
        <v>21</v>
      </c>
      <c r="AV216" s="13" t="s">
        <v>21</v>
      </c>
      <c r="AW216" s="13" t="s">
        <v>34</v>
      </c>
      <c r="AX216" s="13" t="s">
        <v>74</v>
      </c>
      <c r="AY216" s="156" t="s">
        <v>115</v>
      </c>
    </row>
    <row r="217" spans="1:65" s="14" customFormat="1" x14ac:dyDescent="0.2">
      <c r="B217" s="163"/>
      <c r="D217" s="150" t="s">
        <v>124</v>
      </c>
      <c r="E217" s="164" t="s">
        <v>3</v>
      </c>
      <c r="F217" s="165" t="s">
        <v>126</v>
      </c>
      <c r="H217" s="166">
        <v>111.2</v>
      </c>
      <c r="I217" s="167"/>
      <c r="L217" s="163"/>
      <c r="M217" s="168"/>
      <c r="N217" s="169"/>
      <c r="O217" s="169"/>
      <c r="P217" s="169"/>
      <c r="Q217" s="169"/>
      <c r="R217" s="169"/>
      <c r="S217" s="169"/>
      <c r="T217" s="170"/>
      <c r="AT217" s="164" t="s">
        <v>124</v>
      </c>
      <c r="AU217" s="164" t="s">
        <v>21</v>
      </c>
      <c r="AV217" s="14" t="s">
        <v>122</v>
      </c>
      <c r="AW217" s="14" t="s">
        <v>34</v>
      </c>
      <c r="AX217" s="14" t="s">
        <v>81</v>
      </c>
      <c r="AY217" s="164" t="s">
        <v>115</v>
      </c>
    </row>
    <row r="218" spans="1:65" s="2" customFormat="1" ht="16.5" customHeight="1" x14ac:dyDescent="0.2">
      <c r="A218" s="35"/>
      <c r="B218" s="136"/>
      <c r="C218" s="186" t="s">
        <v>251</v>
      </c>
      <c r="D218" s="186" t="s">
        <v>230</v>
      </c>
      <c r="E218" s="187" t="s">
        <v>252</v>
      </c>
      <c r="F218" s="188" t="s">
        <v>253</v>
      </c>
      <c r="G218" s="189" t="s">
        <v>219</v>
      </c>
      <c r="H218" s="190">
        <v>116.76</v>
      </c>
      <c r="I218" s="191"/>
      <c r="J218" s="192">
        <f>ROUND(I218*H218,2)</f>
        <v>0</v>
      </c>
      <c r="K218" s="188" t="s">
        <v>121</v>
      </c>
      <c r="L218" s="193"/>
      <c r="M218" s="194" t="s">
        <v>3</v>
      </c>
      <c r="N218" s="195" t="s">
        <v>45</v>
      </c>
      <c r="O218" s="56"/>
      <c r="P218" s="146">
        <f>O218*H218</f>
        <v>0</v>
      </c>
      <c r="Q218" s="146">
        <v>0</v>
      </c>
      <c r="R218" s="146">
        <f>Q218*H218</f>
        <v>0</v>
      </c>
      <c r="S218" s="146">
        <v>0</v>
      </c>
      <c r="T218" s="14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48" t="s">
        <v>138</v>
      </c>
      <c r="AT218" s="148" t="s">
        <v>230</v>
      </c>
      <c r="AU218" s="148" t="s">
        <v>21</v>
      </c>
      <c r="AY218" s="19" t="s">
        <v>115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9" t="s">
        <v>81</v>
      </c>
      <c r="BK218" s="149">
        <f>ROUND(I218*H218,2)</f>
        <v>0</v>
      </c>
      <c r="BL218" s="19" t="s">
        <v>122</v>
      </c>
      <c r="BM218" s="148" t="s">
        <v>254</v>
      </c>
    </row>
    <row r="219" spans="1:65" s="2" customFormat="1" x14ac:dyDescent="0.2">
      <c r="A219" s="35"/>
      <c r="B219" s="36"/>
      <c r="C219" s="35"/>
      <c r="D219" s="150" t="s">
        <v>123</v>
      </c>
      <c r="E219" s="35"/>
      <c r="F219" s="151" t="s">
        <v>253</v>
      </c>
      <c r="G219" s="35"/>
      <c r="H219" s="35"/>
      <c r="I219" s="152"/>
      <c r="J219" s="35"/>
      <c r="K219" s="35"/>
      <c r="L219" s="36"/>
      <c r="M219" s="153"/>
      <c r="N219" s="154"/>
      <c r="O219" s="56"/>
      <c r="P219" s="56"/>
      <c r="Q219" s="56"/>
      <c r="R219" s="56"/>
      <c r="S219" s="56"/>
      <c r="T219" s="57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9" t="s">
        <v>123</v>
      </c>
      <c r="AU219" s="19" t="s">
        <v>21</v>
      </c>
    </row>
    <row r="220" spans="1:65" s="13" customFormat="1" x14ac:dyDescent="0.2">
      <c r="B220" s="155"/>
      <c r="D220" s="150" t="s">
        <v>124</v>
      </c>
      <c r="E220" s="156" t="s">
        <v>3</v>
      </c>
      <c r="F220" s="157" t="s">
        <v>255</v>
      </c>
      <c r="H220" s="158">
        <v>116.76</v>
      </c>
      <c r="I220" s="159"/>
      <c r="L220" s="155"/>
      <c r="M220" s="160"/>
      <c r="N220" s="161"/>
      <c r="O220" s="161"/>
      <c r="P220" s="161"/>
      <c r="Q220" s="161"/>
      <c r="R220" s="161"/>
      <c r="S220" s="161"/>
      <c r="T220" s="162"/>
      <c r="AT220" s="156" t="s">
        <v>124</v>
      </c>
      <c r="AU220" s="156" t="s">
        <v>21</v>
      </c>
      <c r="AV220" s="13" t="s">
        <v>21</v>
      </c>
      <c r="AW220" s="13" t="s">
        <v>34</v>
      </c>
      <c r="AX220" s="13" t="s">
        <v>74</v>
      </c>
      <c r="AY220" s="156" t="s">
        <v>115</v>
      </c>
    </row>
    <row r="221" spans="1:65" s="14" customFormat="1" x14ac:dyDescent="0.2">
      <c r="B221" s="163"/>
      <c r="D221" s="150" t="s">
        <v>124</v>
      </c>
      <c r="E221" s="164" t="s">
        <v>3</v>
      </c>
      <c r="F221" s="165" t="s">
        <v>126</v>
      </c>
      <c r="H221" s="166">
        <v>116.76</v>
      </c>
      <c r="I221" s="167"/>
      <c r="L221" s="163"/>
      <c r="M221" s="168"/>
      <c r="N221" s="169"/>
      <c r="O221" s="169"/>
      <c r="P221" s="169"/>
      <c r="Q221" s="169"/>
      <c r="R221" s="169"/>
      <c r="S221" s="169"/>
      <c r="T221" s="170"/>
      <c r="AT221" s="164" t="s">
        <v>124</v>
      </c>
      <c r="AU221" s="164" t="s">
        <v>21</v>
      </c>
      <c r="AV221" s="14" t="s">
        <v>122</v>
      </c>
      <c r="AW221" s="14" t="s">
        <v>34</v>
      </c>
      <c r="AX221" s="14" t="s">
        <v>81</v>
      </c>
      <c r="AY221" s="164" t="s">
        <v>115</v>
      </c>
    </row>
    <row r="222" spans="1:65" s="2" customFormat="1" ht="21.75" customHeight="1" x14ac:dyDescent="0.2">
      <c r="A222" s="35"/>
      <c r="B222" s="136"/>
      <c r="C222" s="137" t="s">
        <v>194</v>
      </c>
      <c r="D222" s="137" t="s">
        <v>117</v>
      </c>
      <c r="E222" s="138" t="s">
        <v>256</v>
      </c>
      <c r="F222" s="139" t="s">
        <v>257</v>
      </c>
      <c r="G222" s="140" t="s">
        <v>129</v>
      </c>
      <c r="H222" s="141">
        <v>15.29</v>
      </c>
      <c r="I222" s="142"/>
      <c r="J222" s="143">
        <f>ROUND(I222*H222,2)</f>
        <v>0</v>
      </c>
      <c r="K222" s="139" t="s">
        <v>3</v>
      </c>
      <c r="L222" s="36"/>
      <c r="M222" s="144" t="s">
        <v>3</v>
      </c>
      <c r="N222" s="145" t="s">
        <v>45</v>
      </c>
      <c r="O222" s="56"/>
      <c r="P222" s="146">
        <f>O222*H222</f>
        <v>0</v>
      </c>
      <c r="Q222" s="146">
        <v>0</v>
      </c>
      <c r="R222" s="146">
        <f>Q222*H222</f>
        <v>0</v>
      </c>
      <c r="S222" s="146">
        <v>0</v>
      </c>
      <c r="T222" s="14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48" t="s">
        <v>122</v>
      </c>
      <c r="AT222" s="148" t="s">
        <v>117</v>
      </c>
      <c r="AU222" s="148" t="s">
        <v>21</v>
      </c>
      <c r="AY222" s="19" t="s">
        <v>115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9" t="s">
        <v>81</v>
      </c>
      <c r="BK222" s="149">
        <f>ROUND(I222*H222,2)</f>
        <v>0</v>
      </c>
      <c r="BL222" s="19" t="s">
        <v>122</v>
      </c>
      <c r="BM222" s="148" t="s">
        <v>258</v>
      </c>
    </row>
    <row r="223" spans="1:65" s="2" customFormat="1" x14ac:dyDescent="0.2">
      <c r="A223" s="35"/>
      <c r="B223" s="36"/>
      <c r="C223" s="35"/>
      <c r="D223" s="150" t="s">
        <v>123</v>
      </c>
      <c r="E223" s="35"/>
      <c r="F223" s="151" t="s">
        <v>257</v>
      </c>
      <c r="G223" s="35"/>
      <c r="H223" s="35"/>
      <c r="I223" s="152"/>
      <c r="J223" s="35"/>
      <c r="K223" s="35"/>
      <c r="L223" s="36"/>
      <c r="M223" s="153"/>
      <c r="N223" s="154"/>
      <c r="O223" s="56"/>
      <c r="P223" s="56"/>
      <c r="Q223" s="56"/>
      <c r="R223" s="56"/>
      <c r="S223" s="56"/>
      <c r="T223" s="57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9" t="s">
        <v>123</v>
      </c>
      <c r="AU223" s="19" t="s">
        <v>21</v>
      </c>
    </row>
    <row r="224" spans="1:65" s="13" customFormat="1" x14ac:dyDescent="0.2">
      <c r="B224" s="155"/>
      <c r="D224" s="150" t="s">
        <v>124</v>
      </c>
      <c r="E224" s="156" t="s">
        <v>3</v>
      </c>
      <c r="F224" s="157" t="s">
        <v>259</v>
      </c>
      <c r="H224" s="158">
        <v>15.29</v>
      </c>
      <c r="I224" s="159"/>
      <c r="L224" s="155"/>
      <c r="M224" s="160"/>
      <c r="N224" s="161"/>
      <c r="O224" s="161"/>
      <c r="P224" s="161"/>
      <c r="Q224" s="161"/>
      <c r="R224" s="161"/>
      <c r="S224" s="161"/>
      <c r="T224" s="162"/>
      <c r="AT224" s="156" t="s">
        <v>124</v>
      </c>
      <c r="AU224" s="156" t="s">
        <v>21</v>
      </c>
      <c r="AV224" s="13" t="s">
        <v>21</v>
      </c>
      <c r="AW224" s="13" t="s">
        <v>34</v>
      </c>
      <c r="AX224" s="13" t="s">
        <v>74</v>
      </c>
      <c r="AY224" s="156" t="s">
        <v>115</v>
      </c>
    </row>
    <row r="225" spans="1:65" s="14" customFormat="1" x14ac:dyDescent="0.2">
      <c r="B225" s="163"/>
      <c r="D225" s="150" t="s">
        <v>124</v>
      </c>
      <c r="E225" s="164" t="s">
        <v>3</v>
      </c>
      <c r="F225" s="165" t="s">
        <v>126</v>
      </c>
      <c r="H225" s="166">
        <v>15.29</v>
      </c>
      <c r="I225" s="167"/>
      <c r="L225" s="163"/>
      <c r="M225" s="168"/>
      <c r="N225" s="169"/>
      <c r="O225" s="169"/>
      <c r="P225" s="169"/>
      <c r="Q225" s="169"/>
      <c r="R225" s="169"/>
      <c r="S225" s="169"/>
      <c r="T225" s="170"/>
      <c r="AT225" s="164" t="s">
        <v>124</v>
      </c>
      <c r="AU225" s="164" t="s">
        <v>21</v>
      </c>
      <c r="AV225" s="14" t="s">
        <v>122</v>
      </c>
      <c r="AW225" s="14" t="s">
        <v>34</v>
      </c>
      <c r="AX225" s="14" t="s">
        <v>81</v>
      </c>
      <c r="AY225" s="164" t="s">
        <v>115</v>
      </c>
    </row>
    <row r="226" spans="1:65" s="2" customFormat="1" ht="55.5" customHeight="1" x14ac:dyDescent="0.2">
      <c r="A226" s="35"/>
      <c r="B226" s="136"/>
      <c r="C226" s="137" t="s">
        <v>215</v>
      </c>
      <c r="D226" s="137" t="s">
        <v>117</v>
      </c>
      <c r="E226" s="138" t="s">
        <v>260</v>
      </c>
      <c r="F226" s="139" t="s">
        <v>261</v>
      </c>
      <c r="G226" s="140" t="s">
        <v>120</v>
      </c>
      <c r="H226" s="141">
        <v>172.36</v>
      </c>
      <c r="I226" s="142"/>
      <c r="J226" s="143">
        <f>ROUND(I226*H226,2)</f>
        <v>0</v>
      </c>
      <c r="K226" s="139" t="s">
        <v>121</v>
      </c>
      <c r="L226" s="36"/>
      <c r="M226" s="144" t="s">
        <v>3</v>
      </c>
      <c r="N226" s="145" t="s">
        <v>45</v>
      </c>
      <c r="O226" s="56"/>
      <c r="P226" s="146">
        <f>O226*H226</f>
        <v>0</v>
      </c>
      <c r="Q226" s="146">
        <v>0</v>
      </c>
      <c r="R226" s="146">
        <f>Q226*H226</f>
        <v>0</v>
      </c>
      <c r="S226" s="146">
        <v>0</v>
      </c>
      <c r="T226" s="14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48" t="s">
        <v>122</v>
      </c>
      <c r="AT226" s="148" t="s">
        <v>117</v>
      </c>
      <c r="AU226" s="148" t="s">
        <v>21</v>
      </c>
      <c r="AY226" s="19" t="s">
        <v>115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9" t="s">
        <v>81</v>
      </c>
      <c r="BK226" s="149">
        <f>ROUND(I226*H226,2)</f>
        <v>0</v>
      </c>
      <c r="BL226" s="19" t="s">
        <v>122</v>
      </c>
      <c r="BM226" s="148" t="s">
        <v>262</v>
      </c>
    </row>
    <row r="227" spans="1:65" s="2" customFormat="1" ht="38.4" x14ac:dyDescent="0.2">
      <c r="A227" s="35"/>
      <c r="B227" s="36"/>
      <c r="C227" s="35"/>
      <c r="D227" s="150" t="s">
        <v>123</v>
      </c>
      <c r="E227" s="35"/>
      <c r="F227" s="151" t="s">
        <v>261</v>
      </c>
      <c r="G227" s="35"/>
      <c r="H227" s="35"/>
      <c r="I227" s="152"/>
      <c r="J227" s="35"/>
      <c r="K227" s="35"/>
      <c r="L227" s="36"/>
      <c r="M227" s="153"/>
      <c r="N227" s="154"/>
      <c r="O227" s="56"/>
      <c r="P227" s="56"/>
      <c r="Q227" s="56"/>
      <c r="R227" s="56"/>
      <c r="S227" s="56"/>
      <c r="T227" s="57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9" t="s">
        <v>123</v>
      </c>
      <c r="AU227" s="19" t="s">
        <v>21</v>
      </c>
    </row>
    <row r="228" spans="1:65" s="13" customFormat="1" x14ac:dyDescent="0.2">
      <c r="B228" s="155"/>
      <c r="D228" s="150" t="s">
        <v>124</v>
      </c>
      <c r="E228" s="156" t="s">
        <v>3</v>
      </c>
      <c r="F228" s="157" t="s">
        <v>263</v>
      </c>
      <c r="H228" s="158">
        <v>172.36</v>
      </c>
      <c r="I228" s="159"/>
      <c r="L228" s="155"/>
      <c r="M228" s="160"/>
      <c r="N228" s="161"/>
      <c r="O228" s="161"/>
      <c r="P228" s="161"/>
      <c r="Q228" s="161"/>
      <c r="R228" s="161"/>
      <c r="S228" s="161"/>
      <c r="T228" s="162"/>
      <c r="AT228" s="156" t="s">
        <v>124</v>
      </c>
      <c r="AU228" s="156" t="s">
        <v>21</v>
      </c>
      <c r="AV228" s="13" t="s">
        <v>21</v>
      </c>
      <c r="AW228" s="13" t="s">
        <v>34</v>
      </c>
      <c r="AX228" s="13" t="s">
        <v>74</v>
      </c>
      <c r="AY228" s="156" t="s">
        <v>115</v>
      </c>
    </row>
    <row r="229" spans="1:65" s="14" customFormat="1" x14ac:dyDescent="0.2">
      <c r="B229" s="163"/>
      <c r="D229" s="150" t="s">
        <v>124</v>
      </c>
      <c r="E229" s="164" t="s">
        <v>3</v>
      </c>
      <c r="F229" s="165" t="s">
        <v>126</v>
      </c>
      <c r="H229" s="166">
        <v>172.36</v>
      </c>
      <c r="I229" s="167"/>
      <c r="L229" s="163"/>
      <c r="M229" s="168"/>
      <c r="N229" s="169"/>
      <c r="O229" s="169"/>
      <c r="P229" s="169"/>
      <c r="Q229" s="169"/>
      <c r="R229" s="169"/>
      <c r="S229" s="169"/>
      <c r="T229" s="170"/>
      <c r="AT229" s="164" t="s">
        <v>124</v>
      </c>
      <c r="AU229" s="164" t="s">
        <v>21</v>
      </c>
      <c r="AV229" s="14" t="s">
        <v>122</v>
      </c>
      <c r="AW229" s="14" t="s">
        <v>34</v>
      </c>
      <c r="AX229" s="14" t="s">
        <v>81</v>
      </c>
      <c r="AY229" s="164" t="s">
        <v>115</v>
      </c>
    </row>
    <row r="230" spans="1:65" s="2" customFormat="1" ht="22.8" x14ac:dyDescent="0.2">
      <c r="A230" s="35"/>
      <c r="B230" s="136"/>
      <c r="C230" s="186" t="s">
        <v>198</v>
      </c>
      <c r="D230" s="186" t="s">
        <v>230</v>
      </c>
      <c r="E230" s="187" t="s">
        <v>264</v>
      </c>
      <c r="F230" s="188" t="s">
        <v>265</v>
      </c>
      <c r="G230" s="189" t="s">
        <v>120</v>
      </c>
      <c r="H230" s="190">
        <v>186.149</v>
      </c>
      <c r="I230" s="191"/>
      <c r="J230" s="192">
        <f>ROUND(I230*H230,2)</f>
        <v>0</v>
      </c>
      <c r="K230" s="188" t="s">
        <v>121</v>
      </c>
      <c r="L230" s="193"/>
      <c r="M230" s="194" t="s">
        <v>3</v>
      </c>
      <c r="N230" s="195" t="s">
        <v>45</v>
      </c>
      <c r="O230" s="56"/>
      <c r="P230" s="146">
        <f>O230*H230</f>
        <v>0</v>
      </c>
      <c r="Q230" s="146">
        <v>0</v>
      </c>
      <c r="R230" s="146">
        <f>Q230*H230</f>
        <v>0</v>
      </c>
      <c r="S230" s="146">
        <v>0</v>
      </c>
      <c r="T230" s="14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48" t="s">
        <v>138</v>
      </c>
      <c r="AT230" s="148" t="s">
        <v>230</v>
      </c>
      <c r="AU230" s="148" t="s">
        <v>21</v>
      </c>
      <c r="AY230" s="19" t="s">
        <v>115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9" t="s">
        <v>81</v>
      </c>
      <c r="BK230" s="149">
        <f>ROUND(I230*H230,2)</f>
        <v>0</v>
      </c>
      <c r="BL230" s="19" t="s">
        <v>122</v>
      </c>
      <c r="BM230" s="148" t="s">
        <v>266</v>
      </c>
    </row>
    <row r="231" spans="1:65" s="2" customFormat="1" ht="19.2" x14ac:dyDescent="0.2">
      <c r="A231" s="35"/>
      <c r="B231" s="36"/>
      <c r="C231" s="35"/>
      <c r="D231" s="150" t="s">
        <v>123</v>
      </c>
      <c r="E231" s="35"/>
      <c r="F231" s="151" t="s">
        <v>265</v>
      </c>
      <c r="G231" s="35"/>
      <c r="H231" s="35"/>
      <c r="I231" s="152"/>
      <c r="J231" s="35"/>
      <c r="K231" s="35"/>
      <c r="L231" s="36"/>
      <c r="M231" s="153"/>
      <c r="N231" s="154"/>
      <c r="O231" s="56"/>
      <c r="P231" s="56"/>
      <c r="Q231" s="56"/>
      <c r="R231" s="56"/>
      <c r="S231" s="56"/>
      <c r="T231" s="57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9" t="s">
        <v>123</v>
      </c>
      <c r="AU231" s="19" t="s">
        <v>21</v>
      </c>
    </row>
    <row r="232" spans="1:65" s="13" customFormat="1" x14ac:dyDescent="0.2">
      <c r="B232" s="155"/>
      <c r="D232" s="150" t="s">
        <v>124</v>
      </c>
      <c r="E232" s="156" t="s">
        <v>3</v>
      </c>
      <c r="F232" s="157" t="s">
        <v>267</v>
      </c>
      <c r="H232" s="158">
        <v>186.149</v>
      </c>
      <c r="I232" s="159"/>
      <c r="L232" s="155"/>
      <c r="M232" s="160"/>
      <c r="N232" s="161"/>
      <c r="O232" s="161"/>
      <c r="P232" s="161"/>
      <c r="Q232" s="161"/>
      <c r="R232" s="161"/>
      <c r="S232" s="161"/>
      <c r="T232" s="162"/>
      <c r="AT232" s="156" t="s">
        <v>124</v>
      </c>
      <c r="AU232" s="156" t="s">
        <v>21</v>
      </c>
      <c r="AV232" s="13" t="s">
        <v>21</v>
      </c>
      <c r="AW232" s="13" t="s">
        <v>34</v>
      </c>
      <c r="AX232" s="13" t="s">
        <v>74</v>
      </c>
      <c r="AY232" s="156" t="s">
        <v>115</v>
      </c>
    </row>
    <row r="233" spans="1:65" s="14" customFormat="1" x14ac:dyDescent="0.2">
      <c r="B233" s="163"/>
      <c r="D233" s="150" t="s">
        <v>124</v>
      </c>
      <c r="E233" s="164" t="s">
        <v>3</v>
      </c>
      <c r="F233" s="165" t="s">
        <v>126</v>
      </c>
      <c r="H233" s="166">
        <v>186.149</v>
      </c>
      <c r="I233" s="167"/>
      <c r="L233" s="163"/>
      <c r="M233" s="168"/>
      <c r="N233" s="169"/>
      <c r="O233" s="169"/>
      <c r="P233" s="169"/>
      <c r="Q233" s="169"/>
      <c r="R233" s="169"/>
      <c r="S233" s="169"/>
      <c r="T233" s="170"/>
      <c r="AT233" s="164" t="s">
        <v>124</v>
      </c>
      <c r="AU233" s="164" t="s">
        <v>21</v>
      </c>
      <c r="AV233" s="14" t="s">
        <v>122</v>
      </c>
      <c r="AW233" s="14" t="s">
        <v>34</v>
      </c>
      <c r="AX233" s="14" t="s">
        <v>81</v>
      </c>
      <c r="AY233" s="164" t="s">
        <v>115</v>
      </c>
    </row>
    <row r="234" spans="1:65" s="12" customFormat="1" ht="22.8" customHeight="1" x14ac:dyDescent="0.25">
      <c r="B234" s="123"/>
      <c r="D234" s="124" t="s">
        <v>73</v>
      </c>
      <c r="E234" s="134" t="s">
        <v>168</v>
      </c>
      <c r="F234" s="134" t="s">
        <v>268</v>
      </c>
      <c r="I234" s="126"/>
      <c r="J234" s="135">
        <f>BK234</f>
        <v>0</v>
      </c>
      <c r="L234" s="123"/>
      <c r="M234" s="128"/>
      <c r="N234" s="129"/>
      <c r="O234" s="129"/>
      <c r="P234" s="130">
        <f>SUM(P235:P266)</f>
        <v>0</v>
      </c>
      <c r="Q234" s="129"/>
      <c r="R234" s="130">
        <f>SUM(R235:R266)</f>
        <v>0</v>
      </c>
      <c r="S234" s="129"/>
      <c r="T234" s="131">
        <f>SUM(T235:T266)</f>
        <v>0</v>
      </c>
      <c r="AR234" s="124" t="s">
        <v>81</v>
      </c>
      <c r="AT234" s="132" t="s">
        <v>73</v>
      </c>
      <c r="AU234" s="132" t="s">
        <v>81</v>
      </c>
      <c r="AY234" s="124" t="s">
        <v>115</v>
      </c>
      <c r="BK234" s="133">
        <f>SUM(BK235:BK266)</f>
        <v>0</v>
      </c>
    </row>
    <row r="235" spans="1:65" s="2" customFormat="1" ht="22.8" x14ac:dyDescent="0.2">
      <c r="A235" s="35"/>
      <c r="B235" s="136"/>
      <c r="C235" s="137" t="s">
        <v>269</v>
      </c>
      <c r="D235" s="137" t="s">
        <v>117</v>
      </c>
      <c r="E235" s="138" t="s">
        <v>270</v>
      </c>
      <c r="F235" s="139" t="s">
        <v>271</v>
      </c>
      <c r="G235" s="140" t="s">
        <v>272</v>
      </c>
      <c r="H235" s="141">
        <v>1</v>
      </c>
      <c r="I235" s="142"/>
      <c r="J235" s="143">
        <f>ROUND(I235*H235,2)</f>
        <v>0</v>
      </c>
      <c r="K235" s="139" t="s">
        <v>121</v>
      </c>
      <c r="L235" s="36"/>
      <c r="M235" s="144" t="s">
        <v>3</v>
      </c>
      <c r="N235" s="145" t="s">
        <v>45</v>
      </c>
      <c r="O235" s="56"/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48" t="s">
        <v>122</v>
      </c>
      <c r="AT235" s="148" t="s">
        <v>117</v>
      </c>
      <c r="AU235" s="148" t="s">
        <v>21</v>
      </c>
      <c r="AY235" s="19" t="s">
        <v>115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9" t="s">
        <v>81</v>
      </c>
      <c r="BK235" s="149">
        <f>ROUND(I235*H235,2)</f>
        <v>0</v>
      </c>
      <c r="BL235" s="19" t="s">
        <v>122</v>
      </c>
      <c r="BM235" s="148" t="s">
        <v>273</v>
      </c>
    </row>
    <row r="236" spans="1:65" s="2" customFormat="1" ht="19.2" x14ac:dyDescent="0.2">
      <c r="A236" s="35"/>
      <c r="B236" s="36"/>
      <c r="C236" s="35"/>
      <c r="D236" s="150" t="s">
        <v>123</v>
      </c>
      <c r="E236" s="35"/>
      <c r="F236" s="151" t="s">
        <v>271</v>
      </c>
      <c r="G236" s="35"/>
      <c r="H236" s="35"/>
      <c r="I236" s="152"/>
      <c r="J236" s="35"/>
      <c r="K236" s="35"/>
      <c r="L236" s="36"/>
      <c r="M236" s="153"/>
      <c r="N236" s="154"/>
      <c r="O236" s="56"/>
      <c r="P236" s="56"/>
      <c r="Q236" s="56"/>
      <c r="R236" s="56"/>
      <c r="S236" s="56"/>
      <c r="T236" s="57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9" t="s">
        <v>123</v>
      </c>
      <c r="AU236" s="19" t="s">
        <v>21</v>
      </c>
    </row>
    <row r="237" spans="1:65" s="2" customFormat="1" ht="22.8" x14ac:dyDescent="0.2">
      <c r="A237" s="35"/>
      <c r="B237" s="136"/>
      <c r="C237" s="186" t="s">
        <v>202</v>
      </c>
      <c r="D237" s="186" t="s">
        <v>230</v>
      </c>
      <c r="E237" s="187" t="s">
        <v>274</v>
      </c>
      <c r="F237" s="188" t="s">
        <v>275</v>
      </c>
      <c r="G237" s="189" t="s">
        <v>272</v>
      </c>
      <c r="H237" s="190">
        <v>1</v>
      </c>
      <c r="I237" s="191"/>
      <c r="J237" s="192">
        <f>ROUND(I237*H237,2)</f>
        <v>0</v>
      </c>
      <c r="K237" s="188" t="s">
        <v>121</v>
      </c>
      <c r="L237" s="193"/>
      <c r="M237" s="194" t="s">
        <v>3</v>
      </c>
      <c r="N237" s="195" t="s">
        <v>45</v>
      </c>
      <c r="O237" s="56"/>
      <c r="P237" s="146">
        <f>O237*H237</f>
        <v>0</v>
      </c>
      <c r="Q237" s="146">
        <v>0</v>
      </c>
      <c r="R237" s="146">
        <f>Q237*H237</f>
        <v>0</v>
      </c>
      <c r="S237" s="146">
        <v>0</v>
      </c>
      <c r="T237" s="14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48" t="s">
        <v>138</v>
      </c>
      <c r="AT237" s="148" t="s">
        <v>230</v>
      </c>
      <c r="AU237" s="148" t="s">
        <v>21</v>
      </c>
      <c r="AY237" s="19" t="s">
        <v>115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9" t="s">
        <v>81</v>
      </c>
      <c r="BK237" s="149">
        <f>ROUND(I237*H237,2)</f>
        <v>0</v>
      </c>
      <c r="BL237" s="19" t="s">
        <v>122</v>
      </c>
      <c r="BM237" s="148" t="s">
        <v>276</v>
      </c>
    </row>
    <row r="238" spans="1:65" s="2" customFormat="1" x14ac:dyDescent="0.2">
      <c r="A238" s="35"/>
      <c r="B238" s="36"/>
      <c r="C238" s="35"/>
      <c r="D238" s="150" t="s">
        <v>123</v>
      </c>
      <c r="E238" s="35"/>
      <c r="F238" s="151" t="s">
        <v>275</v>
      </c>
      <c r="G238" s="35"/>
      <c r="H238" s="35"/>
      <c r="I238" s="152"/>
      <c r="J238" s="35"/>
      <c r="K238" s="35"/>
      <c r="L238" s="36"/>
      <c r="M238" s="153"/>
      <c r="N238" s="154"/>
      <c r="O238" s="56"/>
      <c r="P238" s="56"/>
      <c r="Q238" s="56"/>
      <c r="R238" s="56"/>
      <c r="S238" s="56"/>
      <c r="T238" s="57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9" t="s">
        <v>123</v>
      </c>
      <c r="AU238" s="19" t="s">
        <v>21</v>
      </c>
    </row>
    <row r="239" spans="1:65" s="2" customFormat="1" ht="22.8" x14ac:dyDescent="0.2">
      <c r="A239" s="35"/>
      <c r="B239" s="136"/>
      <c r="C239" s="137" t="s">
        <v>277</v>
      </c>
      <c r="D239" s="137" t="s">
        <v>117</v>
      </c>
      <c r="E239" s="138" t="s">
        <v>278</v>
      </c>
      <c r="F239" s="139" t="s">
        <v>279</v>
      </c>
      <c r="G239" s="140" t="s">
        <v>280</v>
      </c>
      <c r="H239" s="141">
        <v>2133</v>
      </c>
      <c r="I239" s="142"/>
      <c r="J239" s="143">
        <f>ROUND(I239*H239,2)</f>
        <v>0</v>
      </c>
      <c r="K239" s="139" t="s">
        <v>121</v>
      </c>
      <c r="L239" s="36"/>
      <c r="M239" s="144" t="s">
        <v>3</v>
      </c>
      <c r="N239" s="145" t="s">
        <v>45</v>
      </c>
      <c r="O239" s="56"/>
      <c r="P239" s="146">
        <f>O239*H239</f>
        <v>0</v>
      </c>
      <c r="Q239" s="146">
        <v>0</v>
      </c>
      <c r="R239" s="146">
        <f>Q239*H239</f>
        <v>0</v>
      </c>
      <c r="S239" s="146">
        <v>0</v>
      </c>
      <c r="T239" s="14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48" t="s">
        <v>122</v>
      </c>
      <c r="AT239" s="148" t="s">
        <v>117</v>
      </c>
      <c r="AU239" s="148" t="s">
        <v>21</v>
      </c>
      <c r="AY239" s="19" t="s">
        <v>115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9" t="s">
        <v>81</v>
      </c>
      <c r="BK239" s="149">
        <f>ROUND(I239*H239,2)</f>
        <v>0</v>
      </c>
      <c r="BL239" s="19" t="s">
        <v>122</v>
      </c>
      <c r="BM239" s="148" t="s">
        <v>281</v>
      </c>
    </row>
    <row r="240" spans="1:65" s="2" customFormat="1" ht="19.2" x14ac:dyDescent="0.2">
      <c r="A240" s="35"/>
      <c r="B240" s="36"/>
      <c r="C240" s="35"/>
      <c r="D240" s="150" t="s">
        <v>123</v>
      </c>
      <c r="E240" s="35"/>
      <c r="F240" s="151" t="s">
        <v>279</v>
      </c>
      <c r="G240" s="35"/>
      <c r="H240" s="35"/>
      <c r="I240" s="152"/>
      <c r="J240" s="35"/>
      <c r="K240" s="35"/>
      <c r="L240" s="36"/>
      <c r="M240" s="153"/>
      <c r="N240" s="154"/>
      <c r="O240" s="56"/>
      <c r="P240" s="56"/>
      <c r="Q240" s="56"/>
      <c r="R240" s="56"/>
      <c r="S240" s="56"/>
      <c r="T240" s="57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9" t="s">
        <v>123</v>
      </c>
      <c r="AU240" s="19" t="s">
        <v>21</v>
      </c>
    </row>
    <row r="241" spans="1:65" s="15" customFormat="1" x14ac:dyDescent="0.2">
      <c r="B241" s="171"/>
      <c r="D241" s="150" t="s">
        <v>124</v>
      </c>
      <c r="E241" s="172" t="s">
        <v>3</v>
      </c>
      <c r="F241" s="173" t="s">
        <v>282</v>
      </c>
      <c r="H241" s="172" t="s">
        <v>3</v>
      </c>
      <c r="I241" s="174"/>
      <c r="L241" s="171"/>
      <c r="M241" s="175"/>
      <c r="N241" s="176"/>
      <c r="O241" s="176"/>
      <c r="P241" s="176"/>
      <c r="Q241" s="176"/>
      <c r="R241" s="176"/>
      <c r="S241" s="176"/>
      <c r="T241" s="177"/>
      <c r="AT241" s="172" t="s">
        <v>124</v>
      </c>
      <c r="AU241" s="172" t="s">
        <v>21</v>
      </c>
      <c r="AV241" s="15" t="s">
        <v>81</v>
      </c>
      <c r="AW241" s="15" t="s">
        <v>34</v>
      </c>
      <c r="AX241" s="15" t="s">
        <v>74</v>
      </c>
      <c r="AY241" s="172" t="s">
        <v>115</v>
      </c>
    </row>
    <row r="242" spans="1:65" s="15" customFormat="1" x14ac:dyDescent="0.2">
      <c r="B242" s="171"/>
      <c r="D242" s="150" t="s">
        <v>124</v>
      </c>
      <c r="E242" s="172" t="s">
        <v>3</v>
      </c>
      <c r="F242" s="173" t="s">
        <v>283</v>
      </c>
      <c r="H242" s="172" t="s">
        <v>3</v>
      </c>
      <c r="I242" s="174"/>
      <c r="L242" s="171"/>
      <c r="M242" s="175"/>
      <c r="N242" s="176"/>
      <c r="O242" s="176"/>
      <c r="P242" s="176"/>
      <c r="Q242" s="176"/>
      <c r="R242" s="176"/>
      <c r="S242" s="176"/>
      <c r="T242" s="177"/>
      <c r="AT242" s="172" t="s">
        <v>124</v>
      </c>
      <c r="AU242" s="172" t="s">
        <v>21</v>
      </c>
      <c r="AV242" s="15" t="s">
        <v>81</v>
      </c>
      <c r="AW242" s="15" t="s">
        <v>34</v>
      </c>
      <c r="AX242" s="15" t="s">
        <v>74</v>
      </c>
      <c r="AY242" s="172" t="s">
        <v>115</v>
      </c>
    </row>
    <row r="243" spans="1:65" s="13" customFormat="1" x14ac:dyDescent="0.2">
      <c r="B243" s="155"/>
      <c r="D243" s="150" t="s">
        <v>124</v>
      </c>
      <c r="E243" s="156" t="s">
        <v>3</v>
      </c>
      <c r="F243" s="157" t="s">
        <v>284</v>
      </c>
      <c r="H243" s="158">
        <v>1990.8</v>
      </c>
      <c r="I243" s="159"/>
      <c r="L243" s="155"/>
      <c r="M243" s="160"/>
      <c r="N243" s="161"/>
      <c r="O243" s="161"/>
      <c r="P243" s="161"/>
      <c r="Q243" s="161"/>
      <c r="R243" s="161"/>
      <c r="S243" s="161"/>
      <c r="T243" s="162"/>
      <c r="AT243" s="156" t="s">
        <v>124</v>
      </c>
      <c r="AU243" s="156" t="s">
        <v>21</v>
      </c>
      <c r="AV243" s="13" t="s">
        <v>21</v>
      </c>
      <c r="AW243" s="13" t="s">
        <v>34</v>
      </c>
      <c r="AX243" s="13" t="s">
        <v>74</v>
      </c>
      <c r="AY243" s="156" t="s">
        <v>115</v>
      </c>
    </row>
    <row r="244" spans="1:65" s="15" customFormat="1" x14ac:dyDescent="0.2">
      <c r="B244" s="171"/>
      <c r="D244" s="150" t="s">
        <v>124</v>
      </c>
      <c r="E244" s="172" t="s">
        <v>3</v>
      </c>
      <c r="F244" s="173" t="s">
        <v>285</v>
      </c>
      <c r="H244" s="172" t="s">
        <v>3</v>
      </c>
      <c r="I244" s="174"/>
      <c r="L244" s="171"/>
      <c r="M244" s="175"/>
      <c r="N244" s="176"/>
      <c r="O244" s="176"/>
      <c r="P244" s="176"/>
      <c r="Q244" s="176"/>
      <c r="R244" s="176"/>
      <c r="S244" s="176"/>
      <c r="T244" s="177"/>
      <c r="AT244" s="172" t="s">
        <v>124</v>
      </c>
      <c r="AU244" s="172" t="s">
        <v>21</v>
      </c>
      <c r="AV244" s="15" t="s">
        <v>81</v>
      </c>
      <c r="AW244" s="15" t="s">
        <v>34</v>
      </c>
      <c r="AX244" s="15" t="s">
        <v>74</v>
      </c>
      <c r="AY244" s="172" t="s">
        <v>115</v>
      </c>
    </row>
    <row r="245" spans="1:65" s="13" customFormat="1" x14ac:dyDescent="0.2">
      <c r="B245" s="155"/>
      <c r="D245" s="150" t="s">
        <v>124</v>
      </c>
      <c r="E245" s="156" t="s">
        <v>3</v>
      </c>
      <c r="F245" s="157" t="s">
        <v>286</v>
      </c>
      <c r="H245" s="158">
        <v>142.19999999999999</v>
      </c>
      <c r="I245" s="159"/>
      <c r="L245" s="155"/>
      <c r="M245" s="160"/>
      <c r="N245" s="161"/>
      <c r="O245" s="161"/>
      <c r="P245" s="161"/>
      <c r="Q245" s="161"/>
      <c r="R245" s="161"/>
      <c r="S245" s="161"/>
      <c r="T245" s="162"/>
      <c r="AT245" s="156" t="s">
        <v>124</v>
      </c>
      <c r="AU245" s="156" t="s">
        <v>21</v>
      </c>
      <c r="AV245" s="13" t="s">
        <v>21</v>
      </c>
      <c r="AW245" s="13" t="s">
        <v>34</v>
      </c>
      <c r="AX245" s="13" t="s">
        <v>74</v>
      </c>
      <c r="AY245" s="156" t="s">
        <v>115</v>
      </c>
    </row>
    <row r="246" spans="1:65" s="14" customFormat="1" x14ac:dyDescent="0.2">
      <c r="B246" s="163"/>
      <c r="D246" s="150" t="s">
        <v>124</v>
      </c>
      <c r="E246" s="164" t="s">
        <v>3</v>
      </c>
      <c r="F246" s="165" t="s">
        <v>126</v>
      </c>
      <c r="H246" s="166">
        <v>2133</v>
      </c>
      <c r="I246" s="167"/>
      <c r="L246" s="163"/>
      <c r="M246" s="168"/>
      <c r="N246" s="169"/>
      <c r="O246" s="169"/>
      <c r="P246" s="169"/>
      <c r="Q246" s="169"/>
      <c r="R246" s="169"/>
      <c r="S246" s="169"/>
      <c r="T246" s="170"/>
      <c r="AT246" s="164" t="s">
        <v>124</v>
      </c>
      <c r="AU246" s="164" t="s">
        <v>21</v>
      </c>
      <c r="AV246" s="14" t="s">
        <v>122</v>
      </c>
      <c r="AW246" s="14" t="s">
        <v>34</v>
      </c>
      <c r="AX246" s="14" t="s">
        <v>81</v>
      </c>
      <c r="AY246" s="164" t="s">
        <v>115</v>
      </c>
    </row>
    <row r="247" spans="1:65" s="2" customFormat="1" ht="22.8" x14ac:dyDescent="0.2">
      <c r="A247" s="35"/>
      <c r="B247" s="136"/>
      <c r="C247" s="186" t="s">
        <v>206</v>
      </c>
      <c r="D247" s="186" t="s">
        <v>230</v>
      </c>
      <c r="E247" s="187" t="s">
        <v>287</v>
      </c>
      <c r="F247" s="188" t="s">
        <v>288</v>
      </c>
      <c r="G247" s="189" t="s">
        <v>219</v>
      </c>
      <c r="H247" s="190">
        <v>145.80000000000001</v>
      </c>
      <c r="I247" s="191"/>
      <c r="J247" s="192">
        <f>ROUND(I247*H247,2)</f>
        <v>0</v>
      </c>
      <c r="K247" s="188" t="s">
        <v>121</v>
      </c>
      <c r="L247" s="193"/>
      <c r="M247" s="194" t="s">
        <v>3</v>
      </c>
      <c r="N247" s="195" t="s">
        <v>45</v>
      </c>
      <c r="O247" s="56"/>
      <c r="P247" s="146">
        <f>O247*H247</f>
        <v>0</v>
      </c>
      <c r="Q247" s="146">
        <v>0</v>
      </c>
      <c r="R247" s="146">
        <f>Q247*H247</f>
        <v>0</v>
      </c>
      <c r="S247" s="146">
        <v>0</v>
      </c>
      <c r="T247" s="14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48" t="s">
        <v>138</v>
      </c>
      <c r="AT247" s="148" t="s">
        <v>230</v>
      </c>
      <c r="AU247" s="148" t="s">
        <v>21</v>
      </c>
      <c r="AY247" s="19" t="s">
        <v>115</v>
      </c>
      <c r="BE247" s="149">
        <f>IF(N247="základní",J247,0)</f>
        <v>0</v>
      </c>
      <c r="BF247" s="149">
        <f>IF(N247="snížená",J247,0)</f>
        <v>0</v>
      </c>
      <c r="BG247" s="149">
        <f>IF(N247="zákl. přenesená",J247,0)</f>
        <v>0</v>
      </c>
      <c r="BH247" s="149">
        <f>IF(N247="sníž. přenesená",J247,0)</f>
        <v>0</v>
      </c>
      <c r="BI247" s="149">
        <f>IF(N247="nulová",J247,0)</f>
        <v>0</v>
      </c>
      <c r="BJ247" s="19" t="s">
        <v>81</v>
      </c>
      <c r="BK247" s="149">
        <f>ROUND(I247*H247,2)</f>
        <v>0</v>
      </c>
      <c r="BL247" s="19" t="s">
        <v>122</v>
      </c>
      <c r="BM247" s="148" t="s">
        <v>289</v>
      </c>
    </row>
    <row r="248" spans="1:65" s="2" customFormat="1" x14ac:dyDescent="0.2">
      <c r="A248" s="35"/>
      <c r="B248" s="36"/>
      <c r="C248" s="35"/>
      <c r="D248" s="150" t="s">
        <v>123</v>
      </c>
      <c r="E248" s="35"/>
      <c r="F248" s="151" t="s">
        <v>288</v>
      </c>
      <c r="G248" s="35"/>
      <c r="H248" s="35"/>
      <c r="I248" s="152"/>
      <c r="J248" s="35"/>
      <c r="K248" s="35"/>
      <c r="L248" s="36"/>
      <c r="M248" s="153"/>
      <c r="N248" s="154"/>
      <c r="O248" s="56"/>
      <c r="P248" s="56"/>
      <c r="Q248" s="56"/>
      <c r="R248" s="56"/>
      <c r="S248" s="56"/>
      <c r="T248" s="57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9" t="s">
        <v>123</v>
      </c>
      <c r="AU248" s="19" t="s">
        <v>21</v>
      </c>
    </row>
    <row r="249" spans="1:65" s="15" customFormat="1" x14ac:dyDescent="0.2">
      <c r="B249" s="171"/>
      <c r="D249" s="150" t="s">
        <v>124</v>
      </c>
      <c r="E249" s="172" t="s">
        <v>3</v>
      </c>
      <c r="F249" s="173" t="s">
        <v>290</v>
      </c>
      <c r="H249" s="172" t="s">
        <v>3</v>
      </c>
      <c r="I249" s="174"/>
      <c r="L249" s="171"/>
      <c r="M249" s="175"/>
      <c r="N249" s="176"/>
      <c r="O249" s="176"/>
      <c r="P249" s="176"/>
      <c r="Q249" s="176"/>
      <c r="R249" s="176"/>
      <c r="S249" s="176"/>
      <c r="T249" s="177"/>
      <c r="AT249" s="172" t="s">
        <v>124</v>
      </c>
      <c r="AU249" s="172" t="s">
        <v>21</v>
      </c>
      <c r="AV249" s="15" t="s">
        <v>81</v>
      </c>
      <c r="AW249" s="15" t="s">
        <v>34</v>
      </c>
      <c r="AX249" s="15" t="s">
        <v>74</v>
      </c>
      <c r="AY249" s="172" t="s">
        <v>115</v>
      </c>
    </row>
    <row r="250" spans="1:65" s="15" customFormat="1" x14ac:dyDescent="0.2">
      <c r="B250" s="171"/>
      <c r="D250" s="150" t="s">
        <v>124</v>
      </c>
      <c r="E250" s="172" t="s">
        <v>3</v>
      </c>
      <c r="F250" s="173" t="s">
        <v>283</v>
      </c>
      <c r="H250" s="172" t="s">
        <v>3</v>
      </c>
      <c r="I250" s="174"/>
      <c r="L250" s="171"/>
      <c r="M250" s="175"/>
      <c r="N250" s="176"/>
      <c r="O250" s="176"/>
      <c r="P250" s="176"/>
      <c r="Q250" s="176"/>
      <c r="R250" s="176"/>
      <c r="S250" s="176"/>
      <c r="T250" s="177"/>
      <c r="AT250" s="172" t="s">
        <v>124</v>
      </c>
      <c r="AU250" s="172" t="s">
        <v>21</v>
      </c>
      <c r="AV250" s="15" t="s">
        <v>81</v>
      </c>
      <c r="AW250" s="15" t="s">
        <v>34</v>
      </c>
      <c r="AX250" s="15" t="s">
        <v>74</v>
      </c>
      <c r="AY250" s="172" t="s">
        <v>115</v>
      </c>
    </row>
    <row r="251" spans="1:65" s="13" customFormat="1" x14ac:dyDescent="0.2">
      <c r="B251" s="155"/>
      <c r="D251" s="150" t="s">
        <v>124</v>
      </c>
      <c r="E251" s="156" t="s">
        <v>3</v>
      </c>
      <c r="F251" s="157" t="s">
        <v>291</v>
      </c>
      <c r="H251" s="158">
        <v>136.08000000000001</v>
      </c>
      <c r="I251" s="159"/>
      <c r="L251" s="155"/>
      <c r="M251" s="160"/>
      <c r="N251" s="161"/>
      <c r="O251" s="161"/>
      <c r="P251" s="161"/>
      <c r="Q251" s="161"/>
      <c r="R251" s="161"/>
      <c r="S251" s="161"/>
      <c r="T251" s="162"/>
      <c r="AT251" s="156" t="s">
        <v>124</v>
      </c>
      <c r="AU251" s="156" t="s">
        <v>21</v>
      </c>
      <c r="AV251" s="13" t="s">
        <v>21</v>
      </c>
      <c r="AW251" s="13" t="s">
        <v>34</v>
      </c>
      <c r="AX251" s="13" t="s">
        <v>74</v>
      </c>
      <c r="AY251" s="156" t="s">
        <v>115</v>
      </c>
    </row>
    <row r="252" spans="1:65" s="15" customFormat="1" x14ac:dyDescent="0.2">
      <c r="B252" s="171"/>
      <c r="D252" s="150" t="s">
        <v>124</v>
      </c>
      <c r="E252" s="172" t="s">
        <v>3</v>
      </c>
      <c r="F252" s="173" t="s">
        <v>285</v>
      </c>
      <c r="H252" s="172" t="s">
        <v>3</v>
      </c>
      <c r="I252" s="174"/>
      <c r="L252" s="171"/>
      <c r="M252" s="175"/>
      <c r="N252" s="176"/>
      <c r="O252" s="176"/>
      <c r="P252" s="176"/>
      <c r="Q252" s="176"/>
      <c r="R252" s="176"/>
      <c r="S252" s="176"/>
      <c r="T252" s="177"/>
      <c r="AT252" s="172" t="s">
        <v>124</v>
      </c>
      <c r="AU252" s="172" t="s">
        <v>21</v>
      </c>
      <c r="AV252" s="15" t="s">
        <v>81</v>
      </c>
      <c r="AW252" s="15" t="s">
        <v>34</v>
      </c>
      <c r="AX252" s="15" t="s">
        <v>74</v>
      </c>
      <c r="AY252" s="172" t="s">
        <v>115</v>
      </c>
    </row>
    <row r="253" spans="1:65" s="13" customFormat="1" x14ac:dyDescent="0.2">
      <c r="B253" s="155"/>
      <c r="D253" s="150" t="s">
        <v>124</v>
      </c>
      <c r="E253" s="156" t="s">
        <v>3</v>
      </c>
      <c r="F253" s="157" t="s">
        <v>292</v>
      </c>
      <c r="H253" s="158">
        <v>9.7200000000000006</v>
      </c>
      <c r="I253" s="159"/>
      <c r="L253" s="155"/>
      <c r="M253" s="160"/>
      <c r="N253" s="161"/>
      <c r="O253" s="161"/>
      <c r="P253" s="161"/>
      <c r="Q253" s="161"/>
      <c r="R253" s="161"/>
      <c r="S253" s="161"/>
      <c r="T253" s="162"/>
      <c r="AT253" s="156" t="s">
        <v>124</v>
      </c>
      <c r="AU253" s="156" t="s">
        <v>21</v>
      </c>
      <c r="AV253" s="13" t="s">
        <v>21</v>
      </c>
      <c r="AW253" s="13" t="s">
        <v>34</v>
      </c>
      <c r="AX253" s="13" t="s">
        <v>74</v>
      </c>
      <c r="AY253" s="156" t="s">
        <v>115</v>
      </c>
    </row>
    <row r="254" spans="1:65" s="14" customFormat="1" x14ac:dyDescent="0.2">
      <c r="B254" s="163"/>
      <c r="D254" s="150" t="s">
        <v>124</v>
      </c>
      <c r="E254" s="164" t="s">
        <v>3</v>
      </c>
      <c r="F254" s="165" t="s">
        <v>126</v>
      </c>
      <c r="H254" s="166">
        <v>145.80000000000001</v>
      </c>
      <c r="I254" s="167"/>
      <c r="L254" s="163"/>
      <c r="M254" s="168"/>
      <c r="N254" s="169"/>
      <c r="O254" s="169"/>
      <c r="P254" s="169"/>
      <c r="Q254" s="169"/>
      <c r="R254" s="169"/>
      <c r="S254" s="169"/>
      <c r="T254" s="170"/>
      <c r="AT254" s="164" t="s">
        <v>124</v>
      </c>
      <c r="AU254" s="164" t="s">
        <v>21</v>
      </c>
      <c r="AV254" s="14" t="s">
        <v>122</v>
      </c>
      <c r="AW254" s="14" t="s">
        <v>34</v>
      </c>
      <c r="AX254" s="14" t="s">
        <v>81</v>
      </c>
      <c r="AY254" s="164" t="s">
        <v>115</v>
      </c>
    </row>
    <row r="255" spans="1:65" s="2" customFormat="1" ht="22.8" x14ac:dyDescent="0.2">
      <c r="A255" s="35"/>
      <c r="B255" s="136"/>
      <c r="C255" s="137" t="s">
        <v>293</v>
      </c>
      <c r="D255" s="137" t="s">
        <v>117</v>
      </c>
      <c r="E255" s="138" t="s">
        <v>294</v>
      </c>
      <c r="F255" s="139" t="s">
        <v>295</v>
      </c>
      <c r="G255" s="140" t="s">
        <v>280</v>
      </c>
      <c r="H255" s="141">
        <v>2133</v>
      </c>
      <c r="I255" s="142"/>
      <c r="J255" s="143">
        <f>ROUND(I255*H255,2)</f>
        <v>0</v>
      </c>
      <c r="K255" s="139" t="s">
        <v>121</v>
      </c>
      <c r="L255" s="36"/>
      <c r="M255" s="144" t="s">
        <v>3</v>
      </c>
      <c r="N255" s="145" t="s">
        <v>45</v>
      </c>
      <c r="O255" s="56"/>
      <c r="P255" s="146">
        <f>O255*H255</f>
        <v>0</v>
      </c>
      <c r="Q255" s="146">
        <v>0</v>
      </c>
      <c r="R255" s="146">
        <f>Q255*H255</f>
        <v>0</v>
      </c>
      <c r="S255" s="146">
        <v>0</v>
      </c>
      <c r="T255" s="14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48" t="s">
        <v>122</v>
      </c>
      <c r="AT255" s="148" t="s">
        <v>117</v>
      </c>
      <c r="AU255" s="148" t="s">
        <v>21</v>
      </c>
      <c r="AY255" s="19" t="s">
        <v>115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9" t="s">
        <v>81</v>
      </c>
      <c r="BK255" s="149">
        <f>ROUND(I255*H255,2)</f>
        <v>0</v>
      </c>
      <c r="BL255" s="19" t="s">
        <v>122</v>
      </c>
      <c r="BM255" s="148" t="s">
        <v>296</v>
      </c>
    </row>
    <row r="256" spans="1:65" s="2" customFormat="1" ht="19.2" x14ac:dyDescent="0.2">
      <c r="A256" s="35"/>
      <c r="B256" s="36"/>
      <c r="C256" s="35"/>
      <c r="D256" s="150" t="s">
        <v>123</v>
      </c>
      <c r="E256" s="35"/>
      <c r="F256" s="151" t="s">
        <v>295</v>
      </c>
      <c r="G256" s="35"/>
      <c r="H256" s="35"/>
      <c r="I256" s="152"/>
      <c r="J256" s="35"/>
      <c r="K256" s="35"/>
      <c r="L256" s="36"/>
      <c r="M256" s="153"/>
      <c r="N256" s="154"/>
      <c r="O256" s="56"/>
      <c r="P256" s="56"/>
      <c r="Q256" s="56"/>
      <c r="R256" s="56"/>
      <c r="S256" s="56"/>
      <c r="T256" s="57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9" t="s">
        <v>123</v>
      </c>
      <c r="AU256" s="19" t="s">
        <v>21</v>
      </c>
    </row>
    <row r="257" spans="1:65" s="2" customFormat="1" ht="16.5" customHeight="1" x14ac:dyDescent="0.2">
      <c r="A257" s="35"/>
      <c r="B257" s="136"/>
      <c r="C257" s="137" t="s">
        <v>212</v>
      </c>
      <c r="D257" s="137" t="s">
        <v>117</v>
      </c>
      <c r="E257" s="138" t="s">
        <v>297</v>
      </c>
      <c r="F257" s="139" t="s">
        <v>298</v>
      </c>
      <c r="G257" s="140" t="s">
        <v>120</v>
      </c>
      <c r="H257" s="141">
        <v>444.8</v>
      </c>
      <c r="I257" s="142"/>
      <c r="J257" s="143">
        <f>ROUND(I257*H257,2)</f>
        <v>0</v>
      </c>
      <c r="K257" s="139" t="s">
        <v>3</v>
      </c>
      <c r="L257" s="36"/>
      <c r="M257" s="144" t="s">
        <v>3</v>
      </c>
      <c r="N257" s="145" t="s">
        <v>45</v>
      </c>
      <c r="O257" s="56"/>
      <c r="P257" s="146">
        <f>O257*H257</f>
        <v>0</v>
      </c>
      <c r="Q257" s="146">
        <v>0</v>
      </c>
      <c r="R257" s="146">
        <f>Q257*H257</f>
        <v>0</v>
      </c>
      <c r="S257" s="146">
        <v>0</v>
      </c>
      <c r="T257" s="14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48" t="s">
        <v>122</v>
      </c>
      <c r="AT257" s="148" t="s">
        <v>117</v>
      </c>
      <c r="AU257" s="148" t="s">
        <v>21</v>
      </c>
      <c r="AY257" s="19" t="s">
        <v>115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9" t="s">
        <v>81</v>
      </c>
      <c r="BK257" s="149">
        <f>ROUND(I257*H257,2)</f>
        <v>0</v>
      </c>
      <c r="BL257" s="19" t="s">
        <v>122</v>
      </c>
      <c r="BM257" s="148" t="s">
        <v>299</v>
      </c>
    </row>
    <row r="258" spans="1:65" s="2" customFormat="1" x14ac:dyDescent="0.2">
      <c r="A258" s="35"/>
      <c r="B258" s="36"/>
      <c r="C258" s="35"/>
      <c r="D258" s="150" t="s">
        <v>123</v>
      </c>
      <c r="E258" s="35"/>
      <c r="F258" s="151" t="s">
        <v>298</v>
      </c>
      <c r="G258" s="35"/>
      <c r="H258" s="35"/>
      <c r="I258" s="152"/>
      <c r="J258" s="35"/>
      <c r="K258" s="35"/>
      <c r="L258" s="36"/>
      <c r="M258" s="153"/>
      <c r="N258" s="154"/>
      <c r="O258" s="56"/>
      <c r="P258" s="56"/>
      <c r="Q258" s="56"/>
      <c r="R258" s="56"/>
      <c r="S258" s="56"/>
      <c r="T258" s="57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9" t="s">
        <v>123</v>
      </c>
      <c r="AU258" s="19" t="s">
        <v>21</v>
      </c>
    </row>
    <row r="259" spans="1:65" s="15" customFormat="1" x14ac:dyDescent="0.2">
      <c r="B259" s="171"/>
      <c r="D259" s="150" t="s">
        <v>124</v>
      </c>
      <c r="E259" s="172" t="s">
        <v>3</v>
      </c>
      <c r="F259" s="173" t="s">
        <v>300</v>
      </c>
      <c r="H259" s="172" t="s">
        <v>3</v>
      </c>
      <c r="I259" s="174"/>
      <c r="L259" s="171"/>
      <c r="M259" s="175"/>
      <c r="N259" s="176"/>
      <c r="O259" s="176"/>
      <c r="P259" s="176"/>
      <c r="Q259" s="176"/>
      <c r="R259" s="176"/>
      <c r="S259" s="176"/>
      <c r="T259" s="177"/>
      <c r="AT259" s="172" t="s">
        <v>124</v>
      </c>
      <c r="AU259" s="172" t="s">
        <v>21</v>
      </c>
      <c r="AV259" s="15" t="s">
        <v>81</v>
      </c>
      <c r="AW259" s="15" t="s">
        <v>34</v>
      </c>
      <c r="AX259" s="15" t="s">
        <v>74</v>
      </c>
      <c r="AY259" s="172" t="s">
        <v>115</v>
      </c>
    </row>
    <row r="260" spans="1:65" s="13" customFormat="1" x14ac:dyDescent="0.2">
      <c r="B260" s="155"/>
      <c r="D260" s="150" t="s">
        <v>124</v>
      </c>
      <c r="E260" s="156" t="s">
        <v>3</v>
      </c>
      <c r="F260" s="157" t="s">
        <v>301</v>
      </c>
      <c r="H260" s="158">
        <v>444.8</v>
      </c>
      <c r="I260" s="159"/>
      <c r="L260" s="155"/>
      <c r="M260" s="160"/>
      <c r="N260" s="161"/>
      <c r="O260" s="161"/>
      <c r="P260" s="161"/>
      <c r="Q260" s="161"/>
      <c r="R260" s="161"/>
      <c r="S260" s="161"/>
      <c r="T260" s="162"/>
      <c r="AT260" s="156" t="s">
        <v>124</v>
      </c>
      <c r="AU260" s="156" t="s">
        <v>21</v>
      </c>
      <c r="AV260" s="13" t="s">
        <v>21</v>
      </c>
      <c r="AW260" s="13" t="s">
        <v>34</v>
      </c>
      <c r="AX260" s="13" t="s">
        <v>74</v>
      </c>
      <c r="AY260" s="156" t="s">
        <v>115</v>
      </c>
    </row>
    <row r="261" spans="1:65" s="14" customFormat="1" x14ac:dyDescent="0.2">
      <c r="B261" s="163"/>
      <c r="D261" s="150" t="s">
        <v>124</v>
      </c>
      <c r="E261" s="164" t="s">
        <v>3</v>
      </c>
      <c r="F261" s="165" t="s">
        <v>126</v>
      </c>
      <c r="H261" s="166">
        <v>444.8</v>
      </c>
      <c r="I261" s="167"/>
      <c r="L261" s="163"/>
      <c r="M261" s="168"/>
      <c r="N261" s="169"/>
      <c r="O261" s="169"/>
      <c r="P261" s="169"/>
      <c r="Q261" s="169"/>
      <c r="R261" s="169"/>
      <c r="S261" s="169"/>
      <c r="T261" s="170"/>
      <c r="AT261" s="164" t="s">
        <v>124</v>
      </c>
      <c r="AU261" s="164" t="s">
        <v>21</v>
      </c>
      <c r="AV261" s="14" t="s">
        <v>122</v>
      </c>
      <c r="AW261" s="14" t="s">
        <v>34</v>
      </c>
      <c r="AX261" s="14" t="s">
        <v>81</v>
      </c>
      <c r="AY261" s="164" t="s">
        <v>115</v>
      </c>
    </row>
    <row r="262" spans="1:65" s="2" customFormat="1" ht="33" customHeight="1" x14ac:dyDescent="0.2">
      <c r="A262" s="35"/>
      <c r="B262" s="136"/>
      <c r="C262" s="137" t="s">
        <v>302</v>
      </c>
      <c r="D262" s="137" t="s">
        <v>117</v>
      </c>
      <c r="E262" s="138" t="s">
        <v>303</v>
      </c>
      <c r="F262" s="139" t="s">
        <v>304</v>
      </c>
      <c r="G262" s="140" t="s">
        <v>272</v>
      </c>
      <c r="H262" s="141">
        <v>1</v>
      </c>
      <c r="I262" s="142"/>
      <c r="J262" s="143">
        <f>ROUND(I262*H262,2)</f>
        <v>0</v>
      </c>
      <c r="K262" s="139" t="s">
        <v>3</v>
      </c>
      <c r="L262" s="36"/>
      <c r="M262" s="144" t="s">
        <v>3</v>
      </c>
      <c r="N262" s="145" t="s">
        <v>45</v>
      </c>
      <c r="O262" s="56"/>
      <c r="P262" s="146">
        <f>O262*H262</f>
        <v>0</v>
      </c>
      <c r="Q262" s="146">
        <v>0</v>
      </c>
      <c r="R262" s="146">
        <f>Q262*H262</f>
        <v>0</v>
      </c>
      <c r="S262" s="146">
        <v>0</v>
      </c>
      <c r="T262" s="14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48" t="s">
        <v>122</v>
      </c>
      <c r="AT262" s="148" t="s">
        <v>117</v>
      </c>
      <c r="AU262" s="148" t="s">
        <v>21</v>
      </c>
      <c r="AY262" s="19" t="s">
        <v>115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9" t="s">
        <v>81</v>
      </c>
      <c r="BK262" s="149">
        <f>ROUND(I262*H262,2)</f>
        <v>0</v>
      </c>
      <c r="BL262" s="19" t="s">
        <v>122</v>
      </c>
      <c r="BM262" s="148" t="s">
        <v>305</v>
      </c>
    </row>
    <row r="263" spans="1:65" s="2" customFormat="1" ht="19.2" x14ac:dyDescent="0.2">
      <c r="A263" s="35"/>
      <c r="B263" s="36"/>
      <c r="C263" s="35"/>
      <c r="D263" s="150" t="s">
        <v>123</v>
      </c>
      <c r="E263" s="35"/>
      <c r="F263" s="151" t="s">
        <v>304</v>
      </c>
      <c r="G263" s="35"/>
      <c r="H263" s="35"/>
      <c r="I263" s="152"/>
      <c r="J263" s="35"/>
      <c r="K263" s="35"/>
      <c r="L263" s="36"/>
      <c r="M263" s="153"/>
      <c r="N263" s="154"/>
      <c r="O263" s="56"/>
      <c r="P263" s="56"/>
      <c r="Q263" s="56"/>
      <c r="R263" s="56"/>
      <c r="S263" s="56"/>
      <c r="T263" s="57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9" t="s">
        <v>123</v>
      </c>
      <c r="AU263" s="19" t="s">
        <v>21</v>
      </c>
    </row>
    <row r="264" spans="1:65" s="15" customFormat="1" ht="20.399999999999999" x14ac:dyDescent="0.2">
      <c r="B264" s="171"/>
      <c r="D264" s="150" t="s">
        <v>124</v>
      </c>
      <c r="E264" s="172" t="s">
        <v>3</v>
      </c>
      <c r="F264" s="173" t="s">
        <v>306</v>
      </c>
      <c r="H264" s="172" t="s">
        <v>3</v>
      </c>
      <c r="I264" s="174"/>
      <c r="L264" s="171"/>
      <c r="M264" s="175"/>
      <c r="N264" s="176"/>
      <c r="O264" s="176"/>
      <c r="P264" s="176"/>
      <c r="Q264" s="176"/>
      <c r="R264" s="176"/>
      <c r="S264" s="176"/>
      <c r="T264" s="177"/>
      <c r="AT264" s="172" t="s">
        <v>124</v>
      </c>
      <c r="AU264" s="172" t="s">
        <v>21</v>
      </c>
      <c r="AV264" s="15" t="s">
        <v>81</v>
      </c>
      <c r="AW264" s="15" t="s">
        <v>34</v>
      </c>
      <c r="AX264" s="15" t="s">
        <v>74</v>
      </c>
      <c r="AY264" s="172" t="s">
        <v>115</v>
      </c>
    </row>
    <row r="265" spans="1:65" s="13" customFormat="1" x14ac:dyDescent="0.2">
      <c r="B265" s="155"/>
      <c r="D265" s="150" t="s">
        <v>124</v>
      </c>
      <c r="E265" s="156" t="s">
        <v>3</v>
      </c>
      <c r="F265" s="157" t="s">
        <v>81</v>
      </c>
      <c r="H265" s="158">
        <v>1</v>
      </c>
      <c r="I265" s="159"/>
      <c r="L265" s="155"/>
      <c r="M265" s="160"/>
      <c r="N265" s="161"/>
      <c r="O265" s="161"/>
      <c r="P265" s="161"/>
      <c r="Q265" s="161"/>
      <c r="R265" s="161"/>
      <c r="S265" s="161"/>
      <c r="T265" s="162"/>
      <c r="AT265" s="156" t="s">
        <v>124</v>
      </c>
      <c r="AU265" s="156" t="s">
        <v>21</v>
      </c>
      <c r="AV265" s="13" t="s">
        <v>21</v>
      </c>
      <c r="AW265" s="13" t="s">
        <v>34</v>
      </c>
      <c r="AX265" s="13" t="s">
        <v>74</v>
      </c>
      <c r="AY265" s="156" t="s">
        <v>115</v>
      </c>
    </row>
    <row r="266" spans="1:65" s="14" customFormat="1" x14ac:dyDescent="0.2">
      <c r="B266" s="163"/>
      <c r="D266" s="150" t="s">
        <v>124</v>
      </c>
      <c r="E266" s="164" t="s">
        <v>3</v>
      </c>
      <c r="F266" s="165" t="s">
        <v>126</v>
      </c>
      <c r="H266" s="166">
        <v>1</v>
      </c>
      <c r="I266" s="167"/>
      <c r="L266" s="163"/>
      <c r="M266" s="168"/>
      <c r="N266" s="169"/>
      <c r="O266" s="169"/>
      <c r="P266" s="169"/>
      <c r="Q266" s="169"/>
      <c r="R266" s="169"/>
      <c r="S266" s="169"/>
      <c r="T266" s="170"/>
      <c r="AT266" s="164" t="s">
        <v>124</v>
      </c>
      <c r="AU266" s="164" t="s">
        <v>21</v>
      </c>
      <c r="AV266" s="14" t="s">
        <v>122</v>
      </c>
      <c r="AW266" s="14" t="s">
        <v>34</v>
      </c>
      <c r="AX266" s="14" t="s">
        <v>81</v>
      </c>
      <c r="AY266" s="164" t="s">
        <v>115</v>
      </c>
    </row>
    <row r="267" spans="1:65" s="12" customFormat="1" ht="22.8" customHeight="1" x14ac:dyDescent="0.25">
      <c r="B267" s="123"/>
      <c r="D267" s="124" t="s">
        <v>73</v>
      </c>
      <c r="E267" s="134" t="s">
        <v>307</v>
      </c>
      <c r="F267" s="134" t="s">
        <v>308</v>
      </c>
      <c r="I267" s="126"/>
      <c r="J267" s="135">
        <f>BK267</f>
        <v>0</v>
      </c>
      <c r="L267" s="123"/>
      <c r="M267" s="128"/>
      <c r="N267" s="129"/>
      <c r="O267" s="129"/>
      <c r="P267" s="130">
        <f>SUM(P268:P282)</f>
        <v>0</v>
      </c>
      <c r="Q267" s="129"/>
      <c r="R267" s="130">
        <f>SUM(R268:R282)</f>
        <v>0</v>
      </c>
      <c r="S267" s="129"/>
      <c r="T267" s="131">
        <f>SUM(T268:T282)</f>
        <v>0</v>
      </c>
      <c r="AR267" s="124" t="s">
        <v>81</v>
      </c>
      <c r="AT267" s="132" t="s">
        <v>73</v>
      </c>
      <c r="AU267" s="132" t="s">
        <v>81</v>
      </c>
      <c r="AY267" s="124" t="s">
        <v>115</v>
      </c>
      <c r="BK267" s="133">
        <f>SUM(BK268:BK282)</f>
        <v>0</v>
      </c>
    </row>
    <row r="268" spans="1:65" s="2" customFormat="1" ht="21.75" customHeight="1" x14ac:dyDescent="0.2">
      <c r="A268" s="35"/>
      <c r="B268" s="136"/>
      <c r="C268" s="137" t="s">
        <v>220</v>
      </c>
      <c r="D268" s="137" t="s">
        <v>117</v>
      </c>
      <c r="E268" s="138" t="s">
        <v>309</v>
      </c>
      <c r="F268" s="139" t="s">
        <v>310</v>
      </c>
      <c r="G268" s="140" t="s">
        <v>120</v>
      </c>
      <c r="H268" s="141">
        <v>669.76</v>
      </c>
      <c r="I268" s="142"/>
      <c r="J268" s="143">
        <f>ROUND(I268*H268,2)</f>
        <v>0</v>
      </c>
      <c r="K268" s="139" t="s">
        <v>3</v>
      </c>
      <c r="L268" s="36"/>
      <c r="M268" s="144" t="s">
        <v>3</v>
      </c>
      <c r="N268" s="145" t="s">
        <v>45</v>
      </c>
      <c r="O268" s="56"/>
      <c r="P268" s="146">
        <f>O268*H268</f>
        <v>0</v>
      </c>
      <c r="Q268" s="146">
        <v>0</v>
      </c>
      <c r="R268" s="146">
        <f>Q268*H268</f>
        <v>0</v>
      </c>
      <c r="S268" s="146">
        <v>0</v>
      </c>
      <c r="T268" s="14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48" t="s">
        <v>122</v>
      </c>
      <c r="AT268" s="148" t="s">
        <v>117</v>
      </c>
      <c r="AU268" s="148" t="s">
        <v>21</v>
      </c>
      <c r="AY268" s="19" t="s">
        <v>115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9" t="s">
        <v>81</v>
      </c>
      <c r="BK268" s="149">
        <f>ROUND(I268*H268,2)</f>
        <v>0</v>
      </c>
      <c r="BL268" s="19" t="s">
        <v>122</v>
      </c>
      <c r="BM268" s="148" t="s">
        <v>311</v>
      </c>
    </row>
    <row r="269" spans="1:65" s="2" customFormat="1" x14ac:dyDescent="0.2">
      <c r="A269" s="35"/>
      <c r="B269" s="36"/>
      <c r="C269" s="35"/>
      <c r="D269" s="150" t="s">
        <v>123</v>
      </c>
      <c r="E269" s="35"/>
      <c r="F269" s="151" t="s">
        <v>312</v>
      </c>
      <c r="G269" s="35"/>
      <c r="H269" s="35"/>
      <c r="I269" s="152"/>
      <c r="J269" s="35"/>
      <c r="K269" s="35"/>
      <c r="L269" s="36"/>
      <c r="M269" s="153"/>
      <c r="N269" s="154"/>
      <c r="O269" s="56"/>
      <c r="P269" s="56"/>
      <c r="Q269" s="56"/>
      <c r="R269" s="56"/>
      <c r="S269" s="56"/>
      <c r="T269" s="57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9" t="s">
        <v>123</v>
      </c>
      <c r="AU269" s="19" t="s">
        <v>21</v>
      </c>
    </row>
    <row r="270" spans="1:65" s="15" customFormat="1" ht="30.6" x14ac:dyDescent="0.2">
      <c r="B270" s="171"/>
      <c r="D270" s="150" t="s">
        <v>124</v>
      </c>
      <c r="E270" s="172" t="s">
        <v>3</v>
      </c>
      <c r="F270" s="173" t="s">
        <v>313</v>
      </c>
      <c r="H270" s="172" t="s">
        <v>3</v>
      </c>
      <c r="I270" s="174"/>
      <c r="L270" s="171"/>
      <c r="M270" s="175"/>
      <c r="N270" s="176"/>
      <c r="O270" s="176"/>
      <c r="P270" s="176"/>
      <c r="Q270" s="176"/>
      <c r="R270" s="176"/>
      <c r="S270" s="176"/>
      <c r="T270" s="177"/>
      <c r="AT270" s="172" t="s">
        <v>124</v>
      </c>
      <c r="AU270" s="172" t="s">
        <v>21</v>
      </c>
      <c r="AV270" s="15" t="s">
        <v>81</v>
      </c>
      <c r="AW270" s="15" t="s">
        <v>34</v>
      </c>
      <c r="AX270" s="15" t="s">
        <v>74</v>
      </c>
      <c r="AY270" s="172" t="s">
        <v>115</v>
      </c>
    </row>
    <row r="271" spans="1:65" s="13" customFormat="1" x14ac:dyDescent="0.2">
      <c r="B271" s="155"/>
      <c r="D271" s="150" t="s">
        <v>124</v>
      </c>
      <c r="E271" s="156" t="s">
        <v>3</v>
      </c>
      <c r="F271" s="157" t="s">
        <v>314</v>
      </c>
      <c r="H271" s="158">
        <v>669.76</v>
      </c>
      <c r="I271" s="159"/>
      <c r="L271" s="155"/>
      <c r="M271" s="160"/>
      <c r="N271" s="161"/>
      <c r="O271" s="161"/>
      <c r="P271" s="161"/>
      <c r="Q271" s="161"/>
      <c r="R271" s="161"/>
      <c r="S271" s="161"/>
      <c r="T271" s="162"/>
      <c r="AT271" s="156" t="s">
        <v>124</v>
      </c>
      <c r="AU271" s="156" t="s">
        <v>21</v>
      </c>
      <c r="AV271" s="13" t="s">
        <v>21</v>
      </c>
      <c r="AW271" s="13" t="s">
        <v>34</v>
      </c>
      <c r="AX271" s="13" t="s">
        <v>74</v>
      </c>
      <c r="AY271" s="156" t="s">
        <v>115</v>
      </c>
    </row>
    <row r="272" spans="1:65" s="14" customFormat="1" x14ac:dyDescent="0.2">
      <c r="B272" s="163"/>
      <c r="D272" s="150" t="s">
        <v>124</v>
      </c>
      <c r="E272" s="164" t="s">
        <v>3</v>
      </c>
      <c r="F272" s="165" t="s">
        <v>126</v>
      </c>
      <c r="H272" s="166">
        <v>669.76</v>
      </c>
      <c r="I272" s="167"/>
      <c r="L272" s="163"/>
      <c r="M272" s="168"/>
      <c r="N272" s="169"/>
      <c r="O272" s="169"/>
      <c r="P272" s="169"/>
      <c r="Q272" s="169"/>
      <c r="R272" s="169"/>
      <c r="S272" s="169"/>
      <c r="T272" s="170"/>
      <c r="AT272" s="164" t="s">
        <v>124</v>
      </c>
      <c r="AU272" s="164" t="s">
        <v>21</v>
      </c>
      <c r="AV272" s="14" t="s">
        <v>122</v>
      </c>
      <c r="AW272" s="14" t="s">
        <v>34</v>
      </c>
      <c r="AX272" s="14" t="s">
        <v>81</v>
      </c>
      <c r="AY272" s="164" t="s">
        <v>115</v>
      </c>
    </row>
    <row r="273" spans="1:65" s="2" customFormat="1" ht="34.200000000000003" x14ac:dyDescent="0.2">
      <c r="A273" s="35"/>
      <c r="B273" s="136"/>
      <c r="C273" s="137" t="s">
        <v>315</v>
      </c>
      <c r="D273" s="137" t="s">
        <v>117</v>
      </c>
      <c r="E273" s="138" t="s">
        <v>316</v>
      </c>
      <c r="F273" s="139" t="s">
        <v>317</v>
      </c>
      <c r="G273" s="140" t="s">
        <v>120</v>
      </c>
      <c r="H273" s="141">
        <v>669.76</v>
      </c>
      <c r="I273" s="142"/>
      <c r="J273" s="143">
        <f>ROUND(I273*H273,2)</f>
        <v>0</v>
      </c>
      <c r="K273" s="139" t="s">
        <v>121</v>
      </c>
      <c r="L273" s="36"/>
      <c r="M273" s="144" t="s">
        <v>3</v>
      </c>
      <c r="N273" s="145" t="s">
        <v>45</v>
      </c>
      <c r="O273" s="56"/>
      <c r="P273" s="146">
        <f>O273*H273</f>
        <v>0</v>
      </c>
      <c r="Q273" s="146">
        <v>0</v>
      </c>
      <c r="R273" s="146">
        <f>Q273*H273</f>
        <v>0</v>
      </c>
      <c r="S273" s="146">
        <v>0</v>
      </c>
      <c r="T273" s="14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48" t="s">
        <v>122</v>
      </c>
      <c r="AT273" s="148" t="s">
        <v>117</v>
      </c>
      <c r="AU273" s="148" t="s">
        <v>21</v>
      </c>
      <c r="AY273" s="19" t="s">
        <v>115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9" t="s">
        <v>81</v>
      </c>
      <c r="BK273" s="149">
        <f>ROUND(I273*H273,2)</f>
        <v>0</v>
      </c>
      <c r="BL273" s="19" t="s">
        <v>122</v>
      </c>
      <c r="BM273" s="148" t="s">
        <v>318</v>
      </c>
    </row>
    <row r="274" spans="1:65" s="2" customFormat="1" ht="19.2" x14ac:dyDescent="0.2">
      <c r="A274" s="35"/>
      <c r="B274" s="36"/>
      <c r="C274" s="35"/>
      <c r="D274" s="150" t="s">
        <v>123</v>
      </c>
      <c r="E274" s="35"/>
      <c r="F274" s="151" t="s">
        <v>317</v>
      </c>
      <c r="G274" s="35"/>
      <c r="H274" s="35"/>
      <c r="I274" s="152"/>
      <c r="J274" s="35"/>
      <c r="K274" s="35"/>
      <c r="L274" s="36"/>
      <c r="M274" s="153"/>
      <c r="N274" s="154"/>
      <c r="O274" s="56"/>
      <c r="P274" s="56"/>
      <c r="Q274" s="56"/>
      <c r="R274" s="56"/>
      <c r="S274" s="56"/>
      <c r="T274" s="57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9" t="s">
        <v>123</v>
      </c>
      <c r="AU274" s="19" t="s">
        <v>21</v>
      </c>
    </row>
    <row r="275" spans="1:65" s="15" customFormat="1" x14ac:dyDescent="0.2">
      <c r="B275" s="171"/>
      <c r="D275" s="150" t="s">
        <v>124</v>
      </c>
      <c r="E275" s="172" t="s">
        <v>3</v>
      </c>
      <c r="F275" s="173" t="s">
        <v>319</v>
      </c>
      <c r="H275" s="172" t="s">
        <v>3</v>
      </c>
      <c r="I275" s="174"/>
      <c r="L275" s="171"/>
      <c r="M275" s="175"/>
      <c r="N275" s="176"/>
      <c r="O275" s="176"/>
      <c r="P275" s="176"/>
      <c r="Q275" s="176"/>
      <c r="R275" s="176"/>
      <c r="S275" s="176"/>
      <c r="T275" s="177"/>
      <c r="AT275" s="172" t="s">
        <v>124</v>
      </c>
      <c r="AU275" s="172" t="s">
        <v>21</v>
      </c>
      <c r="AV275" s="15" t="s">
        <v>81</v>
      </c>
      <c r="AW275" s="15" t="s">
        <v>34</v>
      </c>
      <c r="AX275" s="15" t="s">
        <v>74</v>
      </c>
      <c r="AY275" s="172" t="s">
        <v>115</v>
      </c>
    </row>
    <row r="276" spans="1:65" s="13" customFormat="1" x14ac:dyDescent="0.2">
      <c r="B276" s="155"/>
      <c r="D276" s="150" t="s">
        <v>124</v>
      </c>
      <c r="E276" s="156" t="s">
        <v>3</v>
      </c>
      <c r="F276" s="157" t="s">
        <v>314</v>
      </c>
      <c r="H276" s="158">
        <v>669.76</v>
      </c>
      <c r="I276" s="159"/>
      <c r="L276" s="155"/>
      <c r="M276" s="160"/>
      <c r="N276" s="161"/>
      <c r="O276" s="161"/>
      <c r="P276" s="161"/>
      <c r="Q276" s="161"/>
      <c r="R276" s="161"/>
      <c r="S276" s="161"/>
      <c r="T276" s="162"/>
      <c r="AT276" s="156" t="s">
        <v>124</v>
      </c>
      <c r="AU276" s="156" t="s">
        <v>21</v>
      </c>
      <c r="AV276" s="13" t="s">
        <v>21</v>
      </c>
      <c r="AW276" s="13" t="s">
        <v>34</v>
      </c>
      <c r="AX276" s="13" t="s">
        <v>74</v>
      </c>
      <c r="AY276" s="156" t="s">
        <v>115</v>
      </c>
    </row>
    <row r="277" spans="1:65" s="14" customFormat="1" x14ac:dyDescent="0.2">
      <c r="B277" s="163"/>
      <c r="D277" s="150" t="s">
        <v>124</v>
      </c>
      <c r="E277" s="164" t="s">
        <v>3</v>
      </c>
      <c r="F277" s="165" t="s">
        <v>126</v>
      </c>
      <c r="H277" s="166">
        <v>669.76</v>
      </c>
      <c r="I277" s="167"/>
      <c r="L277" s="163"/>
      <c r="M277" s="168"/>
      <c r="N277" s="169"/>
      <c r="O277" s="169"/>
      <c r="P277" s="169"/>
      <c r="Q277" s="169"/>
      <c r="R277" s="169"/>
      <c r="S277" s="169"/>
      <c r="T277" s="170"/>
      <c r="AT277" s="164" t="s">
        <v>124</v>
      </c>
      <c r="AU277" s="164" t="s">
        <v>21</v>
      </c>
      <c r="AV277" s="14" t="s">
        <v>122</v>
      </c>
      <c r="AW277" s="14" t="s">
        <v>34</v>
      </c>
      <c r="AX277" s="14" t="s">
        <v>81</v>
      </c>
      <c r="AY277" s="164" t="s">
        <v>115</v>
      </c>
    </row>
    <row r="278" spans="1:65" s="2" customFormat="1" ht="34.200000000000003" x14ac:dyDescent="0.2">
      <c r="A278" s="35"/>
      <c r="B278" s="136"/>
      <c r="C278" s="137" t="s">
        <v>228</v>
      </c>
      <c r="D278" s="137" t="s">
        <v>117</v>
      </c>
      <c r="E278" s="138" t="s">
        <v>320</v>
      </c>
      <c r="F278" s="139" t="s">
        <v>317</v>
      </c>
      <c r="G278" s="140" t="s">
        <v>120</v>
      </c>
      <c r="H278" s="141">
        <v>669.76</v>
      </c>
      <c r="I278" s="142"/>
      <c r="J278" s="143">
        <f>ROUND(I278*H278,2)</f>
        <v>0</v>
      </c>
      <c r="K278" s="139" t="s">
        <v>3</v>
      </c>
      <c r="L278" s="36"/>
      <c r="M278" s="144" t="s">
        <v>3</v>
      </c>
      <c r="N278" s="145" t="s">
        <v>45</v>
      </c>
      <c r="O278" s="56"/>
      <c r="P278" s="146">
        <f>O278*H278</f>
        <v>0</v>
      </c>
      <c r="Q278" s="146">
        <v>0</v>
      </c>
      <c r="R278" s="146">
        <f>Q278*H278</f>
        <v>0</v>
      </c>
      <c r="S278" s="146">
        <v>0</v>
      </c>
      <c r="T278" s="14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48" t="s">
        <v>122</v>
      </c>
      <c r="AT278" s="148" t="s">
        <v>117</v>
      </c>
      <c r="AU278" s="148" t="s">
        <v>21</v>
      </c>
      <c r="AY278" s="19" t="s">
        <v>115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9" t="s">
        <v>81</v>
      </c>
      <c r="BK278" s="149">
        <f>ROUND(I278*H278,2)</f>
        <v>0</v>
      </c>
      <c r="BL278" s="19" t="s">
        <v>122</v>
      </c>
      <c r="BM278" s="148" t="s">
        <v>321</v>
      </c>
    </row>
    <row r="279" spans="1:65" s="2" customFormat="1" ht="19.2" x14ac:dyDescent="0.2">
      <c r="A279" s="35"/>
      <c r="B279" s="36"/>
      <c r="C279" s="35"/>
      <c r="D279" s="150" t="s">
        <v>123</v>
      </c>
      <c r="E279" s="35"/>
      <c r="F279" s="151" t="s">
        <v>317</v>
      </c>
      <c r="G279" s="35"/>
      <c r="H279" s="35"/>
      <c r="I279" s="152"/>
      <c r="J279" s="35"/>
      <c r="K279" s="35"/>
      <c r="L279" s="36"/>
      <c r="M279" s="153"/>
      <c r="N279" s="154"/>
      <c r="O279" s="56"/>
      <c r="P279" s="56"/>
      <c r="Q279" s="56"/>
      <c r="R279" s="56"/>
      <c r="S279" s="56"/>
      <c r="T279" s="57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9" t="s">
        <v>123</v>
      </c>
      <c r="AU279" s="19" t="s">
        <v>21</v>
      </c>
    </row>
    <row r="280" spans="1:65" s="15" customFormat="1" x14ac:dyDescent="0.2">
      <c r="B280" s="171"/>
      <c r="D280" s="150" t="s">
        <v>124</v>
      </c>
      <c r="E280" s="172" t="s">
        <v>3</v>
      </c>
      <c r="F280" s="173" t="s">
        <v>322</v>
      </c>
      <c r="H280" s="172" t="s">
        <v>3</v>
      </c>
      <c r="I280" s="174"/>
      <c r="L280" s="171"/>
      <c r="M280" s="175"/>
      <c r="N280" s="176"/>
      <c r="O280" s="176"/>
      <c r="P280" s="176"/>
      <c r="Q280" s="176"/>
      <c r="R280" s="176"/>
      <c r="S280" s="176"/>
      <c r="T280" s="177"/>
      <c r="AT280" s="172" t="s">
        <v>124</v>
      </c>
      <c r="AU280" s="172" t="s">
        <v>21</v>
      </c>
      <c r="AV280" s="15" t="s">
        <v>81</v>
      </c>
      <c r="AW280" s="15" t="s">
        <v>34</v>
      </c>
      <c r="AX280" s="15" t="s">
        <v>74</v>
      </c>
      <c r="AY280" s="172" t="s">
        <v>115</v>
      </c>
    </row>
    <row r="281" spans="1:65" s="13" customFormat="1" x14ac:dyDescent="0.2">
      <c r="B281" s="155"/>
      <c r="D281" s="150" t="s">
        <v>124</v>
      </c>
      <c r="E281" s="156" t="s">
        <v>3</v>
      </c>
      <c r="F281" s="157" t="s">
        <v>314</v>
      </c>
      <c r="H281" s="158">
        <v>669.76</v>
      </c>
      <c r="I281" s="159"/>
      <c r="L281" s="155"/>
      <c r="M281" s="160"/>
      <c r="N281" s="161"/>
      <c r="O281" s="161"/>
      <c r="P281" s="161"/>
      <c r="Q281" s="161"/>
      <c r="R281" s="161"/>
      <c r="S281" s="161"/>
      <c r="T281" s="162"/>
      <c r="AT281" s="156" t="s">
        <v>124</v>
      </c>
      <c r="AU281" s="156" t="s">
        <v>21</v>
      </c>
      <c r="AV281" s="13" t="s">
        <v>21</v>
      </c>
      <c r="AW281" s="13" t="s">
        <v>34</v>
      </c>
      <c r="AX281" s="13" t="s">
        <v>74</v>
      </c>
      <c r="AY281" s="156" t="s">
        <v>115</v>
      </c>
    </row>
    <row r="282" spans="1:65" s="14" customFormat="1" x14ac:dyDescent="0.2">
      <c r="B282" s="163"/>
      <c r="D282" s="150" t="s">
        <v>124</v>
      </c>
      <c r="E282" s="164" t="s">
        <v>3</v>
      </c>
      <c r="F282" s="165" t="s">
        <v>126</v>
      </c>
      <c r="H282" s="166">
        <v>669.76</v>
      </c>
      <c r="I282" s="167"/>
      <c r="L282" s="163"/>
      <c r="M282" s="168"/>
      <c r="N282" s="169"/>
      <c r="O282" s="169"/>
      <c r="P282" s="169"/>
      <c r="Q282" s="169"/>
      <c r="R282" s="169"/>
      <c r="S282" s="169"/>
      <c r="T282" s="170"/>
      <c r="AT282" s="164" t="s">
        <v>124</v>
      </c>
      <c r="AU282" s="164" t="s">
        <v>21</v>
      </c>
      <c r="AV282" s="14" t="s">
        <v>122</v>
      </c>
      <c r="AW282" s="14" t="s">
        <v>34</v>
      </c>
      <c r="AX282" s="14" t="s">
        <v>81</v>
      </c>
      <c r="AY282" s="164" t="s">
        <v>115</v>
      </c>
    </row>
    <row r="283" spans="1:65" s="12" customFormat="1" ht="22.8" customHeight="1" x14ac:dyDescent="0.25">
      <c r="B283" s="123"/>
      <c r="D283" s="124" t="s">
        <v>73</v>
      </c>
      <c r="E283" s="134" t="s">
        <v>323</v>
      </c>
      <c r="F283" s="134" t="s">
        <v>324</v>
      </c>
      <c r="I283" s="126"/>
      <c r="J283" s="135">
        <f>BK283</f>
        <v>0</v>
      </c>
      <c r="L283" s="123"/>
      <c r="M283" s="128"/>
      <c r="N283" s="129"/>
      <c r="O283" s="129"/>
      <c r="P283" s="130">
        <f>SUM(P284:P285)</f>
        <v>0</v>
      </c>
      <c r="Q283" s="129"/>
      <c r="R283" s="130">
        <f>SUM(R284:R285)</f>
        <v>0</v>
      </c>
      <c r="S283" s="129"/>
      <c r="T283" s="131">
        <f>SUM(T284:T285)</f>
        <v>0</v>
      </c>
      <c r="AR283" s="124" t="s">
        <v>81</v>
      </c>
      <c r="AT283" s="132" t="s">
        <v>73</v>
      </c>
      <c r="AU283" s="132" t="s">
        <v>81</v>
      </c>
      <c r="AY283" s="124" t="s">
        <v>115</v>
      </c>
      <c r="BK283" s="133">
        <f>SUM(BK284:BK285)</f>
        <v>0</v>
      </c>
    </row>
    <row r="284" spans="1:65" s="2" customFormat="1" ht="34.200000000000003" x14ac:dyDescent="0.2">
      <c r="A284" s="35"/>
      <c r="B284" s="136"/>
      <c r="C284" s="137" t="s">
        <v>325</v>
      </c>
      <c r="D284" s="137" t="s">
        <v>117</v>
      </c>
      <c r="E284" s="138" t="s">
        <v>326</v>
      </c>
      <c r="F284" s="139" t="s">
        <v>327</v>
      </c>
      <c r="G284" s="140" t="s">
        <v>165</v>
      </c>
      <c r="H284" s="141">
        <v>1247.885</v>
      </c>
      <c r="I284" s="142"/>
      <c r="J284" s="143">
        <f>ROUND(I284*H284,2)</f>
        <v>0</v>
      </c>
      <c r="K284" s="139" t="s">
        <v>121</v>
      </c>
      <c r="L284" s="36"/>
      <c r="M284" s="144" t="s">
        <v>3</v>
      </c>
      <c r="N284" s="145" t="s">
        <v>45</v>
      </c>
      <c r="O284" s="56"/>
      <c r="P284" s="146">
        <f>O284*H284</f>
        <v>0</v>
      </c>
      <c r="Q284" s="146">
        <v>0</v>
      </c>
      <c r="R284" s="146">
        <f>Q284*H284</f>
        <v>0</v>
      </c>
      <c r="S284" s="146">
        <v>0</v>
      </c>
      <c r="T284" s="14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48" t="s">
        <v>122</v>
      </c>
      <c r="AT284" s="148" t="s">
        <v>117</v>
      </c>
      <c r="AU284" s="148" t="s">
        <v>21</v>
      </c>
      <c r="AY284" s="19" t="s">
        <v>115</v>
      </c>
      <c r="BE284" s="149">
        <f>IF(N284="základní",J284,0)</f>
        <v>0</v>
      </c>
      <c r="BF284" s="149">
        <f>IF(N284="snížená",J284,0)</f>
        <v>0</v>
      </c>
      <c r="BG284" s="149">
        <f>IF(N284="zákl. přenesená",J284,0)</f>
        <v>0</v>
      </c>
      <c r="BH284" s="149">
        <f>IF(N284="sníž. přenesená",J284,0)</f>
        <v>0</v>
      </c>
      <c r="BI284" s="149">
        <f>IF(N284="nulová",J284,0)</f>
        <v>0</v>
      </c>
      <c r="BJ284" s="19" t="s">
        <v>81</v>
      </c>
      <c r="BK284" s="149">
        <f>ROUND(I284*H284,2)</f>
        <v>0</v>
      </c>
      <c r="BL284" s="19" t="s">
        <v>122</v>
      </c>
      <c r="BM284" s="148" t="s">
        <v>328</v>
      </c>
    </row>
    <row r="285" spans="1:65" s="2" customFormat="1" ht="19.2" x14ac:dyDescent="0.2">
      <c r="A285" s="35"/>
      <c r="B285" s="36"/>
      <c r="C285" s="35"/>
      <c r="D285" s="150" t="s">
        <v>123</v>
      </c>
      <c r="E285" s="35"/>
      <c r="F285" s="151" t="s">
        <v>327</v>
      </c>
      <c r="G285" s="35"/>
      <c r="H285" s="35"/>
      <c r="I285" s="152"/>
      <c r="J285" s="35"/>
      <c r="K285" s="35"/>
      <c r="L285" s="36"/>
      <c r="M285" s="153"/>
      <c r="N285" s="154"/>
      <c r="O285" s="56"/>
      <c r="P285" s="56"/>
      <c r="Q285" s="56"/>
      <c r="R285" s="56"/>
      <c r="S285" s="56"/>
      <c r="T285" s="57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9" t="s">
        <v>123</v>
      </c>
      <c r="AU285" s="19" t="s">
        <v>21</v>
      </c>
    </row>
    <row r="286" spans="1:65" s="12" customFormat="1" ht="25.95" customHeight="1" x14ac:dyDescent="0.25">
      <c r="B286" s="123"/>
      <c r="D286" s="124" t="s">
        <v>73</v>
      </c>
      <c r="E286" s="125" t="s">
        <v>329</v>
      </c>
      <c r="F286" s="125" t="s">
        <v>330</v>
      </c>
      <c r="I286" s="126"/>
      <c r="J286" s="127">
        <f>BK286</f>
        <v>0</v>
      </c>
      <c r="L286" s="123"/>
      <c r="M286" s="128"/>
      <c r="N286" s="129"/>
      <c r="O286" s="129"/>
      <c r="P286" s="130">
        <f>P287+P296+P303</f>
        <v>0</v>
      </c>
      <c r="Q286" s="129"/>
      <c r="R286" s="130">
        <f>R287+R296+R303</f>
        <v>0</v>
      </c>
      <c r="S286" s="129"/>
      <c r="T286" s="131">
        <f>T287+T296+T303</f>
        <v>0</v>
      </c>
      <c r="AR286" s="124" t="s">
        <v>141</v>
      </c>
      <c r="AT286" s="132" t="s">
        <v>73</v>
      </c>
      <c r="AU286" s="132" t="s">
        <v>74</v>
      </c>
      <c r="AY286" s="124" t="s">
        <v>115</v>
      </c>
      <c r="BK286" s="133">
        <f>BK287+BK296+BK303</f>
        <v>0</v>
      </c>
    </row>
    <row r="287" spans="1:65" s="12" customFormat="1" ht="22.8" customHeight="1" x14ac:dyDescent="0.25">
      <c r="B287" s="123"/>
      <c r="D287" s="124" t="s">
        <v>73</v>
      </c>
      <c r="E287" s="134" t="s">
        <v>331</v>
      </c>
      <c r="F287" s="134" t="s">
        <v>332</v>
      </c>
      <c r="I287" s="126"/>
      <c r="J287" s="135">
        <f>BK287</f>
        <v>0</v>
      </c>
      <c r="L287" s="123"/>
      <c r="M287" s="128"/>
      <c r="N287" s="129"/>
      <c r="O287" s="129"/>
      <c r="P287" s="130">
        <f>SUM(P288:P295)</f>
        <v>0</v>
      </c>
      <c r="Q287" s="129"/>
      <c r="R287" s="130">
        <f>SUM(R288:R295)</f>
        <v>0</v>
      </c>
      <c r="S287" s="129"/>
      <c r="T287" s="131">
        <f>SUM(T288:T295)</f>
        <v>0</v>
      </c>
      <c r="AR287" s="124" t="s">
        <v>141</v>
      </c>
      <c r="AT287" s="132" t="s">
        <v>73</v>
      </c>
      <c r="AU287" s="132" t="s">
        <v>81</v>
      </c>
      <c r="AY287" s="124" t="s">
        <v>115</v>
      </c>
      <c r="BK287" s="133">
        <f>SUM(BK288:BK295)</f>
        <v>0</v>
      </c>
    </row>
    <row r="288" spans="1:65" s="2" customFormat="1" ht="16.5" customHeight="1" x14ac:dyDescent="0.2">
      <c r="A288" s="35"/>
      <c r="B288" s="136"/>
      <c r="C288" s="137" t="s">
        <v>233</v>
      </c>
      <c r="D288" s="137" t="s">
        <v>117</v>
      </c>
      <c r="E288" s="138" t="s">
        <v>333</v>
      </c>
      <c r="F288" s="139" t="s">
        <v>334</v>
      </c>
      <c r="G288" s="140" t="s">
        <v>171</v>
      </c>
      <c r="H288" s="141">
        <v>1</v>
      </c>
      <c r="I288" s="142"/>
      <c r="J288" s="143">
        <f>ROUND(I288*H288,2)</f>
        <v>0</v>
      </c>
      <c r="K288" s="139" t="s">
        <v>3</v>
      </c>
      <c r="L288" s="36"/>
      <c r="M288" s="144" t="s">
        <v>3</v>
      </c>
      <c r="N288" s="145" t="s">
        <v>45</v>
      </c>
      <c r="O288" s="56"/>
      <c r="P288" s="146">
        <f>O288*H288</f>
        <v>0</v>
      </c>
      <c r="Q288" s="146">
        <v>0</v>
      </c>
      <c r="R288" s="146">
        <f>Q288*H288</f>
        <v>0</v>
      </c>
      <c r="S288" s="146">
        <v>0</v>
      </c>
      <c r="T288" s="14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48" t="s">
        <v>122</v>
      </c>
      <c r="AT288" s="148" t="s">
        <v>117</v>
      </c>
      <c r="AU288" s="148" t="s">
        <v>21</v>
      </c>
      <c r="AY288" s="19" t="s">
        <v>115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9" t="s">
        <v>81</v>
      </c>
      <c r="BK288" s="149">
        <f>ROUND(I288*H288,2)</f>
        <v>0</v>
      </c>
      <c r="BL288" s="19" t="s">
        <v>122</v>
      </c>
      <c r="BM288" s="148" t="s">
        <v>335</v>
      </c>
    </row>
    <row r="289" spans="1:65" s="2" customFormat="1" x14ac:dyDescent="0.2">
      <c r="A289" s="35"/>
      <c r="B289" s="36"/>
      <c r="C289" s="35"/>
      <c r="D289" s="150" t="s">
        <v>123</v>
      </c>
      <c r="E289" s="35"/>
      <c r="F289" s="151" t="s">
        <v>334</v>
      </c>
      <c r="G289" s="35"/>
      <c r="H289" s="35"/>
      <c r="I289" s="152"/>
      <c r="J289" s="35"/>
      <c r="K289" s="35"/>
      <c r="L289" s="36"/>
      <c r="M289" s="153"/>
      <c r="N289" s="154"/>
      <c r="O289" s="56"/>
      <c r="P289" s="56"/>
      <c r="Q289" s="56"/>
      <c r="R289" s="56"/>
      <c r="S289" s="56"/>
      <c r="T289" s="57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9" t="s">
        <v>123</v>
      </c>
      <c r="AU289" s="19" t="s">
        <v>21</v>
      </c>
    </row>
    <row r="290" spans="1:65" s="2" customFormat="1" ht="16.5" customHeight="1" x14ac:dyDescent="0.2">
      <c r="A290" s="35"/>
      <c r="B290" s="136"/>
      <c r="C290" s="137" t="s">
        <v>336</v>
      </c>
      <c r="D290" s="137" t="s">
        <v>117</v>
      </c>
      <c r="E290" s="138" t="s">
        <v>337</v>
      </c>
      <c r="F290" s="139" t="s">
        <v>338</v>
      </c>
      <c r="G290" s="140" t="s">
        <v>171</v>
      </c>
      <c r="H290" s="141">
        <v>1</v>
      </c>
      <c r="I290" s="142"/>
      <c r="J290" s="143">
        <f>ROUND(I290*H290,2)</f>
        <v>0</v>
      </c>
      <c r="K290" s="139" t="s">
        <v>3</v>
      </c>
      <c r="L290" s="36"/>
      <c r="M290" s="144" t="s">
        <v>3</v>
      </c>
      <c r="N290" s="145" t="s">
        <v>45</v>
      </c>
      <c r="O290" s="56"/>
      <c r="P290" s="146">
        <f>O290*H290</f>
        <v>0</v>
      </c>
      <c r="Q290" s="146">
        <v>0</v>
      </c>
      <c r="R290" s="146">
        <f>Q290*H290</f>
        <v>0</v>
      </c>
      <c r="S290" s="146">
        <v>0</v>
      </c>
      <c r="T290" s="14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48" t="s">
        <v>122</v>
      </c>
      <c r="AT290" s="148" t="s">
        <v>117</v>
      </c>
      <c r="AU290" s="148" t="s">
        <v>21</v>
      </c>
      <c r="AY290" s="19" t="s">
        <v>115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9" t="s">
        <v>81</v>
      </c>
      <c r="BK290" s="149">
        <f>ROUND(I290*H290,2)</f>
        <v>0</v>
      </c>
      <c r="BL290" s="19" t="s">
        <v>122</v>
      </c>
      <c r="BM290" s="148" t="s">
        <v>339</v>
      </c>
    </row>
    <row r="291" spans="1:65" s="2" customFormat="1" x14ac:dyDescent="0.2">
      <c r="A291" s="35"/>
      <c r="B291" s="36"/>
      <c r="C291" s="35"/>
      <c r="D291" s="150" t="s">
        <v>123</v>
      </c>
      <c r="E291" s="35"/>
      <c r="F291" s="151" t="s">
        <v>338</v>
      </c>
      <c r="G291" s="35"/>
      <c r="H291" s="35"/>
      <c r="I291" s="152"/>
      <c r="J291" s="35"/>
      <c r="K291" s="35"/>
      <c r="L291" s="36"/>
      <c r="M291" s="153"/>
      <c r="N291" s="154"/>
      <c r="O291" s="56"/>
      <c r="P291" s="56"/>
      <c r="Q291" s="56"/>
      <c r="R291" s="56"/>
      <c r="S291" s="56"/>
      <c r="T291" s="57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9" t="s">
        <v>123</v>
      </c>
      <c r="AU291" s="19" t="s">
        <v>21</v>
      </c>
    </row>
    <row r="292" spans="1:65" s="2" customFormat="1" ht="16.5" customHeight="1" x14ac:dyDescent="0.2">
      <c r="A292" s="35"/>
      <c r="B292" s="136"/>
      <c r="C292" s="137" t="s">
        <v>237</v>
      </c>
      <c r="D292" s="137" t="s">
        <v>117</v>
      </c>
      <c r="E292" s="138" t="s">
        <v>340</v>
      </c>
      <c r="F292" s="139" t="s">
        <v>341</v>
      </c>
      <c r="G292" s="140" t="s">
        <v>171</v>
      </c>
      <c r="H292" s="141">
        <v>1</v>
      </c>
      <c r="I292" s="142"/>
      <c r="J292" s="143">
        <f>ROUND(I292*H292,2)</f>
        <v>0</v>
      </c>
      <c r="K292" s="139" t="s">
        <v>3</v>
      </c>
      <c r="L292" s="36"/>
      <c r="M292" s="144" t="s">
        <v>3</v>
      </c>
      <c r="N292" s="145" t="s">
        <v>45</v>
      </c>
      <c r="O292" s="56"/>
      <c r="P292" s="146">
        <f>O292*H292</f>
        <v>0</v>
      </c>
      <c r="Q292" s="146">
        <v>0</v>
      </c>
      <c r="R292" s="146">
        <f>Q292*H292</f>
        <v>0</v>
      </c>
      <c r="S292" s="146">
        <v>0</v>
      </c>
      <c r="T292" s="14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48" t="s">
        <v>122</v>
      </c>
      <c r="AT292" s="148" t="s">
        <v>117</v>
      </c>
      <c r="AU292" s="148" t="s">
        <v>21</v>
      </c>
      <c r="AY292" s="19" t="s">
        <v>115</v>
      </c>
      <c r="BE292" s="149">
        <f>IF(N292="základní",J292,0)</f>
        <v>0</v>
      </c>
      <c r="BF292" s="149">
        <f>IF(N292="snížená",J292,0)</f>
        <v>0</v>
      </c>
      <c r="BG292" s="149">
        <f>IF(N292="zákl. přenesená",J292,0)</f>
        <v>0</v>
      </c>
      <c r="BH292" s="149">
        <f>IF(N292="sníž. přenesená",J292,0)</f>
        <v>0</v>
      </c>
      <c r="BI292" s="149">
        <f>IF(N292="nulová",J292,0)</f>
        <v>0</v>
      </c>
      <c r="BJ292" s="19" t="s">
        <v>81</v>
      </c>
      <c r="BK292" s="149">
        <f>ROUND(I292*H292,2)</f>
        <v>0</v>
      </c>
      <c r="BL292" s="19" t="s">
        <v>122</v>
      </c>
      <c r="BM292" s="148" t="s">
        <v>342</v>
      </c>
    </row>
    <row r="293" spans="1:65" s="2" customFormat="1" x14ac:dyDescent="0.2">
      <c r="A293" s="35"/>
      <c r="B293" s="36"/>
      <c r="C293" s="35"/>
      <c r="D293" s="150" t="s">
        <v>123</v>
      </c>
      <c r="E293" s="35"/>
      <c r="F293" s="151" t="s">
        <v>341</v>
      </c>
      <c r="G293" s="35"/>
      <c r="H293" s="35"/>
      <c r="I293" s="152"/>
      <c r="J293" s="35"/>
      <c r="K293" s="35"/>
      <c r="L293" s="36"/>
      <c r="M293" s="153"/>
      <c r="N293" s="154"/>
      <c r="O293" s="56"/>
      <c r="P293" s="56"/>
      <c r="Q293" s="56"/>
      <c r="R293" s="56"/>
      <c r="S293" s="56"/>
      <c r="T293" s="57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9" t="s">
        <v>123</v>
      </c>
      <c r="AU293" s="19" t="s">
        <v>21</v>
      </c>
    </row>
    <row r="294" spans="1:65" s="2" customFormat="1" ht="16.5" customHeight="1" x14ac:dyDescent="0.2">
      <c r="A294" s="35"/>
      <c r="B294" s="136"/>
      <c r="C294" s="137" t="s">
        <v>343</v>
      </c>
      <c r="D294" s="137" t="s">
        <v>117</v>
      </c>
      <c r="E294" s="138" t="s">
        <v>344</v>
      </c>
      <c r="F294" s="139" t="s">
        <v>345</v>
      </c>
      <c r="G294" s="140" t="s">
        <v>171</v>
      </c>
      <c r="H294" s="141">
        <v>1</v>
      </c>
      <c r="I294" s="142"/>
      <c r="J294" s="143">
        <f>ROUND(I294*H294,2)</f>
        <v>0</v>
      </c>
      <c r="K294" s="139" t="s">
        <v>3</v>
      </c>
      <c r="L294" s="36"/>
      <c r="M294" s="144" t="s">
        <v>3</v>
      </c>
      <c r="N294" s="145" t="s">
        <v>45</v>
      </c>
      <c r="O294" s="56"/>
      <c r="P294" s="146">
        <f>O294*H294</f>
        <v>0</v>
      </c>
      <c r="Q294" s="146">
        <v>0</v>
      </c>
      <c r="R294" s="146">
        <f>Q294*H294</f>
        <v>0</v>
      </c>
      <c r="S294" s="146">
        <v>0</v>
      </c>
      <c r="T294" s="14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48" t="s">
        <v>122</v>
      </c>
      <c r="AT294" s="148" t="s">
        <v>117</v>
      </c>
      <c r="AU294" s="148" t="s">
        <v>21</v>
      </c>
      <c r="AY294" s="19" t="s">
        <v>115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9" t="s">
        <v>81</v>
      </c>
      <c r="BK294" s="149">
        <f>ROUND(I294*H294,2)</f>
        <v>0</v>
      </c>
      <c r="BL294" s="19" t="s">
        <v>122</v>
      </c>
      <c r="BM294" s="148" t="s">
        <v>346</v>
      </c>
    </row>
    <row r="295" spans="1:65" s="2" customFormat="1" x14ac:dyDescent="0.2">
      <c r="A295" s="35"/>
      <c r="B295" s="36"/>
      <c r="C295" s="35"/>
      <c r="D295" s="150" t="s">
        <v>123</v>
      </c>
      <c r="E295" s="35"/>
      <c r="F295" s="151" t="s">
        <v>345</v>
      </c>
      <c r="G295" s="35"/>
      <c r="H295" s="35"/>
      <c r="I295" s="152"/>
      <c r="J295" s="35"/>
      <c r="K295" s="35"/>
      <c r="L295" s="36"/>
      <c r="M295" s="153"/>
      <c r="N295" s="154"/>
      <c r="O295" s="56"/>
      <c r="P295" s="56"/>
      <c r="Q295" s="56"/>
      <c r="R295" s="56"/>
      <c r="S295" s="56"/>
      <c r="T295" s="57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9" t="s">
        <v>123</v>
      </c>
      <c r="AU295" s="19" t="s">
        <v>21</v>
      </c>
    </row>
    <row r="296" spans="1:65" s="12" customFormat="1" ht="22.8" customHeight="1" x14ac:dyDescent="0.25">
      <c r="B296" s="123"/>
      <c r="D296" s="124" t="s">
        <v>73</v>
      </c>
      <c r="E296" s="134" t="s">
        <v>347</v>
      </c>
      <c r="F296" s="134" t="s">
        <v>348</v>
      </c>
      <c r="I296" s="126"/>
      <c r="J296" s="135">
        <f>BK296</f>
        <v>0</v>
      </c>
      <c r="L296" s="123"/>
      <c r="M296" s="128"/>
      <c r="N296" s="129"/>
      <c r="O296" s="129"/>
      <c r="P296" s="130">
        <f>SUM(P297:P302)</f>
        <v>0</v>
      </c>
      <c r="Q296" s="129"/>
      <c r="R296" s="130">
        <f>SUM(R297:R302)</f>
        <v>0</v>
      </c>
      <c r="S296" s="129"/>
      <c r="T296" s="131">
        <f>SUM(T297:T302)</f>
        <v>0</v>
      </c>
      <c r="AR296" s="124" t="s">
        <v>141</v>
      </c>
      <c r="AT296" s="132" t="s">
        <v>73</v>
      </c>
      <c r="AU296" s="132" t="s">
        <v>81</v>
      </c>
      <c r="AY296" s="124" t="s">
        <v>115</v>
      </c>
      <c r="BK296" s="133">
        <f>SUM(BK297:BK302)</f>
        <v>0</v>
      </c>
    </row>
    <row r="297" spans="1:65" s="2" customFormat="1" ht="16.5" customHeight="1" x14ac:dyDescent="0.2">
      <c r="A297" s="35"/>
      <c r="B297" s="136"/>
      <c r="C297" s="137" t="s">
        <v>241</v>
      </c>
      <c r="D297" s="137" t="s">
        <v>117</v>
      </c>
      <c r="E297" s="138" t="s">
        <v>349</v>
      </c>
      <c r="F297" s="139" t="s">
        <v>350</v>
      </c>
      <c r="G297" s="140" t="s">
        <v>171</v>
      </c>
      <c r="H297" s="141">
        <v>1</v>
      </c>
      <c r="I297" s="142"/>
      <c r="J297" s="143">
        <f>ROUND(I297*H297,2)</f>
        <v>0</v>
      </c>
      <c r="K297" s="139" t="s">
        <v>3</v>
      </c>
      <c r="L297" s="36"/>
      <c r="M297" s="144" t="s">
        <v>3</v>
      </c>
      <c r="N297" s="145" t="s">
        <v>45</v>
      </c>
      <c r="O297" s="56"/>
      <c r="P297" s="146">
        <f>O297*H297</f>
        <v>0</v>
      </c>
      <c r="Q297" s="146">
        <v>0</v>
      </c>
      <c r="R297" s="146">
        <f>Q297*H297</f>
        <v>0</v>
      </c>
      <c r="S297" s="146">
        <v>0</v>
      </c>
      <c r="T297" s="14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48" t="s">
        <v>122</v>
      </c>
      <c r="AT297" s="148" t="s">
        <v>117</v>
      </c>
      <c r="AU297" s="148" t="s">
        <v>21</v>
      </c>
      <c r="AY297" s="19" t="s">
        <v>115</v>
      </c>
      <c r="BE297" s="149">
        <f>IF(N297="základní",J297,0)</f>
        <v>0</v>
      </c>
      <c r="BF297" s="149">
        <f>IF(N297="snížená",J297,0)</f>
        <v>0</v>
      </c>
      <c r="BG297" s="149">
        <f>IF(N297="zákl. přenesená",J297,0)</f>
        <v>0</v>
      </c>
      <c r="BH297" s="149">
        <f>IF(N297="sníž. přenesená",J297,0)</f>
        <v>0</v>
      </c>
      <c r="BI297" s="149">
        <f>IF(N297="nulová",J297,0)</f>
        <v>0</v>
      </c>
      <c r="BJ297" s="19" t="s">
        <v>81</v>
      </c>
      <c r="BK297" s="149">
        <f>ROUND(I297*H297,2)</f>
        <v>0</v>
      </c>
      <c r="BL297" s="19" t="s">
        <v>122</v>
      </c>
      <c r="BM297" s="148" t="s">
        <v>351</v>
      </c>
    </row>
    <row r="298" spans="1:65" s="2" customFormat="1" x14ac:dyDescent="0.2">
      <c r="A298" s="35"/>
      <c r="B298" s="36"/>
      <c r="C298" s="35"/>
      <c r="D298" s="150" t="s">
        <v>123</v>
      </c>
      <c r="E298" s="35"/>
      <c r="F298" s="151" t="s">
        <v>350</v>
      </c>
      <c r="G298" s="35"/>
      <c r="H298" s="35"/>
      <c r="I298" s="152"/>
      <c r="J298" s="35"/>
      <c r="K298" s="35"/>
      <c r="L298" s="36"/>
      <c r="M298" s="153"/>
      <c r="N298" s="154"/>
      <c r="O298" s="56"/>
      <c r="P298" s="56"/>
      <c r="Q298" s="56"/>
      <c r="R298" s="56"/>
      <c r="S298" s="56"/>
      <c r="T298" s="57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9" t="s">
        <v>123</v>
      </c>
      <c r="AU298" s="19" t="s">
        <v>21</v>
      </c>
    </row>
    <row r="299" spans="1:65" s="2" customFormat="1" ht="16.5" customHeight="1" x14ac:dyDescent="0.2">
      <c r="A299" s="35"/>
      <c r="B299" s="136"/>
      <c r="C299" s="137" t="s">
        <v>352</v>
      </c>
      <c r="D299" s="137" t="s">
        <v>117</v>
      </c>
      <c r="E299" s="138" t="s">
        <v>353</v>
      </c>
      <c r="F299" s="139" t="s">
        <v>354</v>
      </c>
      <c r="G299" s="140" t="s">
        <v>171</v>
      </c>
      <c r="H299" s="141">
        <v>1</v>
      </c>
      <c r="I299" s="142"/>
      <c r="J299" s="143">
        <f>ROUND(I299*H299,2)</f>
        <v>0</v>
      </c>
      <c r="K299" s="139" t="s">
        <v>3</v>
      </c>
      <c r="L299" s="36"/>
      <c r="M299" s="144" t="s">
        <v>3</v>
      </c>
      <c r="N299" s="145" t="s">
        <v>45</v>
      </c>
      <c r="O299" s="56"/>
      <c r="P299" s="146">
        <f>O299*H299</f>
        <v>0</v>
      </c>
      <c r="Q299" s="146">
        <v>0</v>
      </c>
      <c r="R299" s="146">
        <f>Q299*H299</f>
        <v>0</v>
      </c>
      <c r="S299" s="146">
        <v>0</v>
      </c>
      <c r="T299" s="14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48" t="s">
        <v>122</v>
      </c>
      <c r="AT299" s="148" t="s">
        <v>117</v>
      </c>
      <c r="AU299" s="148" t="s">
        <v>21</v>
      </c>
      <c r="AY299" s="19" t="s">
        <v>115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9" t="s">
        <v>81</v>
      </c>
      <c r="BK299" s="149">
        <f>ROUND(I299*H299,2)</f>
        <v>0</v>
      </c>
      <c r="BL299" s="19" t="s">
        <v>122</v>
      </c>
      <c r="BM299" s="148" t="s">
        <v>355</v>
      </c>
    </row>
    <row r="300" spans="1:65" s="2" customFormat="1" x14ac:dyDescent="0.2">
      <c r="A300" s="35"/>
      <c r="B300" s="36"/>
      <c r="C300" s="35"/>
      <c r="D300" s="150" t="s">
        <v>123</v>
      </c>
      <c r="E300" s="35"/>
      <c r="F300" s="151" t="s">
        <v>354</v>
      </c>
      <c r="G300" s="35"/>
      <c r="H300" s="35"/>
      <c r="I300" s="152"/>
      <c r="J300" s="35"/>
      <c r="K300" s="35"/>
      <c r="L300" s="36"/>
      <c r="M300" s="153"/>
      <c r="N300" s="154"/>
      <c r="O300" s="56"/>
      <c r="P300" s="56"/>
      <c r="Q300" s="56"/>
      <c r="R300" s="56"/>
      <c r="S300" s="56"/>
      <c r="T300" s="57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9" t="s">
        <v>123</v>
      </c>
      <c r="AU300" s="19" t="s">
        <v>21</v>
      </c>
    </row>
    <row r="301" spans="1:65" s="2" customFormat="1" ht="16.5" customHeight="1" x14ac:dyDescent="0.2">
      <c r="A301" s="35"/>
      <c r="B301" s="136"/>
      <c r="C301" s="137" t="s">
        <v>246</v>
      </c>
      <c r="D301" s="137" t="s">
        <v>117</v>
      </c>
      <c r="E301" s="138" t="s">
        <v>356</v>
      </c>
      <c r="F301" s="139" t="s">
        <v>357</v>
      </c>
      <c r="G301" s="140" t="s">
        <v>171</v>
      </c>
      <c r="H301" s="141">
        <v>1</v>
      </c>
      <c r="I301" s="142"/>
      <c r="J301" s="143">
        <f>ROUND(I301*H301,2)</f>
        <v>0</v>
      </c>
      <c r="K301" s="139" t="s">
        <v>3</v>
      </c>
      <c r="L301" s="36"/>
      <c r="M301" s="144" t="s">
        <v>3</v>
      </c>
      <c r="N301" s="145" t="s">
        <v>45</v>
      </c>
      <c r="O301" s="56"/>
      <c r="P301" s="146">
        <f>O301*H301</f>
        <v>0</v>
      </c>
      <c r="Q301" s="146">
        <v>0</v>
      </c>
      <c r="R301" s="146">
        <f>Q301*H301</f>
        <v>0</v>
      </c>
      <c r="S301" s="146">
        <v>0</v>
      </c>
      <c r="T301" s="14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48" t="s">
        <v>122</v>
      </c>
      <c r="AT301" s="148" t="s">
        <v>117</v>
      </c>
      <c r="AU301" s="148" t="s">
        <v>21</v>
      </c>
      <c r="AY301" s="19" t="s">
        <v>115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9" t="s">
        <v>81</v>
      </c>
      <c r="BK301" s="149">
        <f>ROUND(I301*H301,2)</f>
        <v>0</v>
      </c>
      <c r="BL301" s="19" t="s">
        <v>122</v>
      </c>
      <c r="BM301" s="148" t="s">
        <v>358</v>
      </c>
    </row>
    <row r="302" spans="1:65" s="2" customFormat="1" x14ac:dyDescent="0.2">
      <c r="A302" s="35"/>
      <c r="B302" s="36"/>
      <c r="C302" s="35"/>
      <c r="D302" s="150" t="s">
        <v>123</v>
      </c>
      <c r="E302" s="35"/>
      <c r="F302" s="151" t="s">
        <v>357</v>
      </c>
      <c r="G302" s="35"/>
      <c r="H302" s="35"/>
      <c r="I302" s="152"/>
      <c r="J302" s="35"/>
      <c r="K302" s="35"/>
      <c r="L302" s="36"/>
      <c r="M302" s="153"/>
      <c r="N302" s="154"/>
      <c r="O302" s="56"/>
      <c r="P302" s="56"/>
      <c r="Q302" s="56"/>
      <c r="R302" s="56"/>
      <c r="S302" s="56"/>
      <c r="T302" s="57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9" t="s">
        <v>123</v>
      </c>
      <c r="AU302" s="19" t="s">
        <v>21</v>
      </c>
    </row>
    <row r="303" spans="1:65" s="12" customFormat="1" ht="22.8" customHeight="1" x14ac:dyDescent="0.25">
      <c r="B303" s="123"/>
      <c r="D303" s="124" t="s">
        <v>73</v>
      </c>
      <c r="E303" s="134" t="s">
        <v>359</v>
      </c>
      <c r="F303" s="134" t="s">
        <v>360</v>
      </c>
      <c r="I303" s="126"/>
      <c r="J303" s="135">
        <f>BK303</f>
        <v>0</v>
      </c>
      <c r="L303" s="123"/>
      <c r="M303" s="128"/>
      <c r="N303" s="129"/>
      <c r="O303" s="129"/>
      <c r="P303" s="130">
        <f>SUM(P304:P313)</f>
        <v>0</v>
      </c>
      <c r="Q303" s="129"/>
      <c r="R303" s="130">
        <f>SUM(R304:R313)</f>
        <v>0</v>
      </c>
      <c r="S303" s="129"/>
      <c r="T303" s="131">
        <f>SUM(T304:T313)</f>
        <v>0</v>
      </c>
      <c r="AR303" s="124" t="s">
        <v>141</v>
      </c>
      <c r="AT303" s="132" t="s">
        <v>73</v>
      </c>
      <c r="AU303" s="132" t="s">
        <v>81</v>
      </c>
      <c r="AY303" s="124" t="s">
        <v>115</v>
      </c>
      <c r="BK303" s="133">
        <f>SUM(BK304:BK313)</f>
        <v>0</v>
      </c>
    </row>
    <row r="304" spans="1:65" s="2" customFormat="1" ht="66.75" customHeight="1" x14ac:dyDescent="0.2">
      <c r="A304" s="35"/>
      <c r="B304" s="136"/>
      <c r="C304" s="137" t="s">
        <v>361</v>
      </c>
      <c r="D304" s="137" t="s">
        <v>117</v>
      </c>
      <c r="E304" s="138" t="s">
        <v>362</v>
      </c>
      <c r="F304" s="139" t="s">
        <v>363</v>
      </c>
      <c r="G304" s="140" t="s">
        <v>364</v>
      </c>
      <c r="H304" s="141">
        <v>109.6</v>
      </c>
      <c r="I304" s="142"/>
      <c r="J304" s="143">
        <f>ROUND(I304*H304,2)</f>
        <v>0</v>
      </c>
      <c r="K304" s="139" t="s">
        <v>121</v>
      </c>
      <c r="L304" s="36"/>
      <c r="M304" s="144" t="s">
        <v>3</v>
      </c>
      <c r="N304" s="145" t="s">
        <v>45</v>
      </c>
      <c r="O304" s="56"/>
      <c r="P304" s="146">
        <f>O304*H304</f>
        <v>0</v>
      </c>
      <c r="Q304" s="146">
        <v>0</v>
      </c>
      <c r="R304" s="146">
        <f>Q304*H304</f>
        <v>0</v>
      </c>
      <c r="S304" s="146">
        <v>0</v>
      </c>
      <c r="T304" s="14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48" t="s">
        <v>365</v>
      </c>
      <c r="AT304" s="148" t="s">
        <v>117</v>
      </c>
      <c r="AU304" s="148" t="s">
        <v>21</v>
      </c>
      <c r="AY304" s="19" t="s">
        <v>115</v>
      </c>
      <c r="BE304" s="149">
        <f>IF(N304="základní",J304,0)</f>
        <v>0</v>
      </c>
      <c r="BF304" s="149">
        <f>IF(N304="snížená",J304,0)</f>
        <v>0</v>
      </c>
      <c r="BG304" s="149">
        <f>IF(N304="zákl. přenesená",J304,0)</f>
        <v>0</v>
      </c>
      <c r="BH304" s="149">
        <f>IF(N304="sníž. přenesená",J304,0)</f>
        <v>0</v>
      </c>
      <c r="BI304" s="149">
        <f>IF(N304="nulová",J304,0)</f>
        <v>0</v>
      </c>
      <c r="BJ304" s="19" t="s">
        <v>81</v>
      </c>
      <c r="BK304" s="149">
        <f>ROUND(I304*H304,2)</f>
        <v>0</v>
      </c>
      <c r="BL304" s="19" t="s">
        <v>365</v>
      </c>
      <c r="BM304" s="148" t="s">
        <v>366</v>
      </c>
    </row>
    <row r="305" spans="1:65" s="2" customFormat="1" ht="38.4" x14ac:dyDescent="0.2">
      <c r="A305" s="35"/>
      <c r="B305" s="36"/>
      <c r="C305" s="35"/>
      <c r="D305" s="150" t="s">
        <v>123</v>
      </c>
      <c r="E305" s="35"/>
      <c r="F305" s="151" t="s">
        <v>363</v>
      </c>
      <c r="G305" s="35"/>
      <c r="H305" s="35"/>
      <c r="I305" s="152"/>
      <c r="J305" s="35"/>
      <c r="K305" s="35"/>
      <c r="L305" s="36"/>
      <c r="M305" s="153"/>
      <c r="N305" s="154"/>
      <c r="O305" s="56"/>
      <c r="P305" s="56"/>
      <c r="Q305" s="56"/>
      <c r="R305" s="56"/>
      <c r="S305" s="56"/>
      <c r="T305" s="57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9" t="s">
        <v>123</v>
      </c>
      <c r="AU305" s="19" t="s">
        <v>21</v>
      </c>
    </row>
    <row r="306" spans="1:65" s="13" customFormat="1" x14ac:dyDescent="0.2">
      <c r="B306" s="155"/>
      <c r="D306" s="150" t="s">
        <v>124</v>
      </c>
      <c r="E306" s="156" t="s">
        <v>3</v>
      </c>
      <c r="F306" s="157" t="s">
        <v>367</v>
      </c>
      <c r="H306" s="158">
        <v>109.6</v>
      </c>
      <c r="I306" s="159"/>
      <c r="L306" s="155"/>
      <c r="M306" s="160"/>
      <c r="N306" s="161"/>
      <c r="O306" s="161"/>
      <c r="P306" s="161"/>
      <c r="Q306" s="161"/>
      <c r="R306" s="161"/>
      <c r="S306" s="161"/>
      <c r="T306" s="162"/>
      <c r="AT306" s="156" t="s">
        <v>124</v>
      </c>
      <c r="AU306" s="156" t="s">
        <v>21</v>
      </c>
      <c r="AV306" s="13" t="s">
        <v>21</v>
      </c>
      <c r="AW306" s="13" t="s">
        <v>34</v>
      </c>
      <c r="AX306" s="13" t="s">
        <v>74</v>
      </c>
      <c r="AY306" s="156" t="s">
        <v>115</v>
      </c>
    </row>
    <row r="307" spans="1:65" s="14" customFormat="1" x14ac:dyDescent="0.2">
      <c r="B307" s="163"/>
      <c r="D307" s="150" t="s">
        <v>124</v>
      </c>
      <c r="E307" s="164" t="s">
        <v>3</v>
      </c>
      <c r="F307" s="165" t="s">
        <v>126</v>
      </c>
      <c r="H307" s="166">
        <v>109.6</v>
      </c>
      <c r="I307" s="167"/>
      <c r="L307" s="163"/>
      <c r="M307" s="168"/>
      <c r="N307" s="169"/>
      <c r="O307" s="169"/>
      <c r="P307" s="169"/>
      <c r="Q307" s="169"/>
      <c r="R307" s="169"/>
      <c r="S307" s="169"/>
      <c r="T307" s="170"/>
      <c r="AT307" s="164" t="s">
        <v>124</v>
      </c>
      <c r="AU307" s="164" t="s">
        <v>21</v>
      </c>
      <c r="AV307" s="14" t="s">
        <v>122</v>
      </c>
      <c r="AW307" s="14" t="s">
        <v>34</v>
      </c>
      <c r="AX307" s="14" t="s">
        <v>81</v>
      </c>
      <c r="AY307" s="164" t="s">
        <v>115</v>
      </c>
    </row>
    <row r="308" spans="1:65" s="2" customFormat="1" ht="16.5" customHeight="1" x14ac:dyDescent="0.2">
      <c r="A308" s="35"/>
      <c r="B308" s="136"/>
      <c r="C308" s="137" t="s">
        <v>250</v>
      </c>
      <c r="D308" s="137" t="s">
        <v>117</v>
      </c>
      <c r="E308" s="138" t="s">
        <v>368</v>
      </c>
      <c r="F308" s="139" t="s">
        <v>369</v>
      </c>
      <c r="G308" s="140" t="s">
        <v>370</v>
      </c>
      <c r="H308" s="141">
        <v>2</v>
      </c>
      <c r="I308" s="142"/>
      <c r="J308" s="143">
        <f>ROUND(I308*H308,2)</f>
        <v>0</v>
      </c>
      <c r="K308" s="139" t="s">
        <v>121</v>
      </c>
      <c r="L308" s="36"/>
      <c r="M308" s="144" t="s">
        <v>3</v>
      </c>
      <c r="N308" s="145" t="s">
        <v>45</v>
      </c>
      <c r="O308" s="56"/>
      <c r="P308" s="146">
        <f>O308*H308</f>
        <v>0</v>
      </c>
      <c r="Q308" s="146">
        <v>0</v>
      </c>
      <c r="R308" s="146">
        <f>Q308*H308</f>
        <v>0</v>
      </c>
      <c r="S308" s="146">
        <v>0</v>
      </c>
      <c r="T308" s="14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48" t="s">
        <v>365</v>
      </c>
      <c r="AT308" s="148" t="s">
        <v>117</v>
      </c>
      <c r="AU308" s="148" t="s">
        <v>21</v>
      </c>
      <c r="AY308" s="19" t="s">
        <v>115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9" t="s">
        <v>81</v>
      </c>
      <c r="BK308" s="149">
        <f>ROUND(I308*H308,2)</f>
        <v>0</v>
      </c>
      <c r="BL308" s="19" t="s">
        <v>365</v>
      </c>
      <c r="BM308" s="148" t="s">
        <v>371</v>
      </c>
    </row>
    <row r="309" spans="1:65" s="2" customFormat="1" x14ac:dyDescent="0.2">
      <c r="A309" s="35"/>
      <c r="B309" s="36"/>
      <c r="C309" s="35"/>
      <c r="D309" s="150" t="s">
        <v>123</v>
      </c>
      <c r="E309" s="35"/>
      <c r="F309" s="151" t="s">
        <v>369</v>
      </c>
      <c r="G309" s="35"/>
      <c r="H309" s="35"/>
      <c r="I309" s="152"/>
      <c r="J309" s="35"/>
      <c r="K309" s="35"/>
      <c r="L309" s="36"/>
      <c r="M309" s="153"/>
      <c r="N309" s="154"/>
      <c r="O309" s="56"/>
      <c r="P309" s="56"/>
      <c r="Q309" s="56"/>
      <c r="R309" s="56"/>
      <c r="S309" s="56"/>
      <c r="T309" s="57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9" t="s">
        <v>123</v>
      </c>
      <c r="AU309" s="19" t="s">
        <v>21</v>
      </c>
    </row>
    <row r="310" spans="1:65" s="15" customFormat="1" ht="30.6" x14ac:dyDescent="0.2">
      <c r="B310" s="171"/>
      <c r="D310" s="150" t="s">
        <v>124</v>
      </c>
      <c r="E310" s="172" t="s">
        <v>3</v>
      </c>
      <c r="F310" s="173" t="s">
        <v>372</v>
      </c>
      <c r="H310" s="172" t="s">
        <v>3</v>
      </c>
      <c r="I310" s="174"/>
      <c r="L310" s="171"/>
      <c r="M310" s="175"/>
      <c r="N310" s="176"/>
      <c r="O310" s="176"/>
      <c r="P310" s="176"/>
      <c r="Q310" s="176"/>
      <c r="R310" s="176"/>
      <c r="S310" s="176"/>
      <c r="T310" s="177"/>
      <c r="AT310" s="172" t="s">
        <v>124</v>
      </c>
      <c r="AU310" s="172" t="s">
        <v>21</v>
      </c>
      <c r="AV310" s="15" t="s">
        <v>81</v>
      </c>
      <c r="AW310" s="15" t="s">
        <v>34</v>
      </c>
      <c r="AX310" s="15" t="s">
        <v>74</v>
      </c>
      <c r="AY310" s="172" t="s">
        <v>115</v>
      </c>
    </row>
    <row r="311" spans="1:65" s="15" customFormat="1" ht="20.399999999999999" x14ac:dyDescent="0.2">
      <c r="B311" s="171"/>
      <c r="D311" s="150" t="s">
        <v>124</v>
      </c>
      <c r="E311" s="172" t="s">
        <v>3</v>
      </c>
      <c r="F311" s="173" t="s">
        <v>373</v>
      </c>
      <c r="H311" s="172" t="s">
        <v>3</v>
      </c>
      <c r="I311" s="174"/>
      <c r="L311" s="171"/>
      <c r="M311" s="175"/>
      <c r="N311" s="176"/>
      <c r="O311" s="176"/>
      <c r="P311" s="176"/>
      <c r="Q311" s="176"/>
      <c r="R311" s="176"/>
      <c r="S311" s="176"/>
      <c r="T311" s="177"/>
      <c r="AT311" s="172" t="s">
        <v>124</v>
      </c>
      <c r="AU311" s="172" t="s">
        <v>21</v>
      </c>
      <c r="AV311" s="15" t="s">
        <v>81</v>
      </c>
      <c r="AW311" s="15" t="s">
        <v>34</v>
      </c>
      <c r="AX311" s="15" t="s">
        <v>74</v>
      </c>
      <c r="AY311" s="172" t="s">
        <v>115</v>
      </c>
    </row>
    <row r="312" spans="1:65" s="13" customFormat="1" x14ac:dyDescent="0.2">
      <c r="B312" s="155"/>
      <c r="D312" s="150" t="s">
        <v>124</v>
      </c>
      <c r="E312" s="156" t="s">
        <v>3</v>
      </c>
      <c r="F312" s="157" t="s">
        <v>21</v>
      </c>
      <c r="H312" s="158">
        <v>2</v>
      </c>
      <c r="I312" s="159"/>
      <c r="L312" s="155"/>
      <c r="M312" s="160"/>
      <c r="N312" s="161"/>
      <c r="O312" s="161"/>
      <c r="P312" s="161"/>
      <c r="Q312" s="161"/>
      <c r="R312" s="161"/>
      <c r="S312" s="161"/>
      <c r="T312" s="162"/>
      <c r="AT312" s="156" t="s">
        <v>124</v>
      </c>
      <c r="AU312" s="156" t="s">
        <v>21</v>
      </c>
      <c r="AV312" s="13" t="s">
        <v>21</v>
      </c>
      <c r="AW312" s="13" t="s">
        <v>34</v>
      </c>
      <c r="AX312" s="13" t="s">
        <v>74</v>
      </c>
      <c r="AY312" s="156" t="s">
        <v>115</v>
      </c>
    </row>
    <row r="313" spans="1:65" s="14" customFormat="1" x14ac:dyDescent="0.2">
      <c r="B313" s="163"/>
      <c r="D313" s="150" t="s">
        <v>124</v>
      </c>
      <c r="E313" s="164" t="s">
        <v>3</v>
      </c>
      <c r="F313" s="165" t="s">
        <v>126</v>
      </c>
      <c r="H313" s="166">
        <v>2</v>
      </c>
      <c r="I313" s="167"/>
      <c r="L313" s="163"/>
      <c r="M313" s="196"/>
      <c r="N313" s="197"/>
      <c r="O313" s="197"/>
      <c r="P313" s="197"/>
      <c r="Q313" s="197"/>
      <c r="R313" s="197"/>
      <c r="S313" s="197"/>
      <c r="T313" s="198"/>
      <c r="AT313" s="164" t="s">
        <v>124</v>
      </c>
      <c r="AU313" s="164" t="s">
        <v>21</v>
      </c>
      <c r="AV313" s="14" t="s">
        <v>122</v>
      </c>
      <c r="AW313" s="14" t="s">
        <v>34</v>
      </c>
      <c r="AX313" s="14" t="s">
        <v>81</v>
      </c>
      <c r="AY313" s="164" t="s">
        <v>115</v>
      </c>
    </row>
    <row r="314" spans="1:65" s="2" customFormat="1" ht="6.9" customHeight="1" x14ac:dyDescent="0.2">
      <c r="A314" s="35"/>
      <c r="B314" s="45"/>
      <c r="C314" s="46"/>
      <c r="D314" s="46"/>
      <c r="E314" s="46"/>
      <c r="F314" s="46"/>
      <c r="G314" s="46"/>
      <c r="H314" s="46"/>
      <c r="I314" s="46"/>
      <c r="J314" s="46"/>
      <c r="K314" s="46"/>
      <c r="L314" s="36"/>
      <c r="M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</row>
  </sheetData>
  <autoFilter ref="C89:K313" xr:uid="{00000000-0009-0000-0000-000001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0.199999999999999" x14ac:dyDescent="0.2"/>
  <cols>
    <col min="1" max="1" width="8.28515625" style="199" customWidth="1"/>
    <col min="2" max="2" width="1.7109375" style="199" customWidth="1"/>
    <col min="3" max="4" width="5" style="199" customWidth="1"/>
    <col min="5" max="5" width="11.7109375" style="199" customWidth="1"/>
    <col min="6" max="6" width="9.140625" style="199" customWidth="1"/>
    <col min="7" max="7" width="5" style="199" customWidth="1"/>
    <col min="8" max="8" width="77.85546875" style="199" customWidth="1"/>
    <col min="9" max="10" width="20" style="199" customWidth="1"/>
    <col min="11" max="11" width="1.7109375" style="199" customWidth="1"/>
  </cols>
  <sheetData>
    <row r="1" spans="2:11" s="1" customFormat="1" ht="37.5" customHeight="1" x14ac:dyDescent="0.2"/>
    <row r="2" spans="2:11" s="1" customFormat="1" ht="7.5" customHeight="1" x14ac:dyDescent="0.2">
      <c r="B2" s="200"/>
      <c r="C2" s="201"/>
      <c r="D2" s="201"/>
      <c r="E2" s="201"/>
      <c r="F2" s="201"/>
      <c r="G2" s="201"/>
      <c r="H2" s="201"/>
      <c r="I2" s="201"/>
      <c r="J2" s="201"/>
      <c r="K2" s="202"/>
    </row>
    <row r="3" spans="2:11" s="17" customFormat="1" ht="45" customHeight="1" x14ac:dyDescent="0.2">
      <c r="B3" s="203"/>
      <c r="C3" s="325" t="s">
        <v>374</v>
      </c>
      <c r="D3" s="325"/>
      <c r="E3" s="325"/>
      <c r="F3" s="325"/>
      <c r="G3" s="325"/>
      <c r="H3" s="325"/>
      <c r="I3" s="325"/>
      <c r="J3" s="325"/>
      <c r="K3" s="204"/>
    </row>
    <row r="4" spans="2:11" s="1" customFormat="1" ht="25.5" customHeight="1" x14ac:dyDescent="0.3">
      <c r="B4" s="205"/>
      <c r="C4" s="330" t="s">
        <v>375</v>
      </c>
      <c r="D4" s="330"/>
      <c r="E4" s="330"/>
      <c r="F4" s="330"/>
      <c r="G4" s="330"/>
      <c r="H4" s="330"/>
      <c r="I4" s="330"/>
      <c r="J4" s="330"/>
      <c r="K4" s="206"/>
    </row>
    <row r="5" spans="2:11" s="1" customFormat="1" ht="5.25" customHeight="1" x14ac:dyDescent="0.2">
      <c r="B5" s="205"/>
      <c r="C5" s="207"/>
      <c r="D5" s="207"/>
      <c r="E5" s="207"/>
      <c r="F5" s="207"/>
      <c r="G5" s="207"/>
      <c r="H5" s="207"/>
      <c r="I5" s="207"/>
      <c r="J5" s="207"/>
      <c r="K5" s="206"/>
    </row>
    <row r="6" spans="2:11" s="1" customFormat="1" ht="15" customHeight="1" x14ac:dyDescent="0.2">
      <c r="B6" s="205"/>
      <c r="C6" s="329" t="s">
        <v>376</v>
      </c>
      <c r="D6" s="329"/>
      <c r="E6" s="329"/>
      <c r="F6" s="329"/>
      <c r="G6" s="329"/>
      <c r="H6" s="329"/>
      <c r="I6" s="329"/>
      <c r="J6" s="329"/>
      <c r="K6" s="206"/>
    </row>
    <row r="7" spans="2:11" s="1" customFormat="1" ht="15" customHeight="1" x14ac:dyDescent="0.2">
      <c r="B7" s="209"/>
      <c r="C7" s="329" t="s">
        <v>377</v>
      </c>
      <c r="D7" s="329"/>
      <c r="E7" s="329"/>
      <c r="F7" s="329"/>
      <c r="G7" s="329"/>
      <c r="H7" s="329"/>
      <c r="I7" s="329"/>
      <c r="J7" s="329"/>
      <c r="K7" s="206"/>
    </row>
    <row r="8" spans="2:11" s="1" customFormat="1" ht="12.75" customHeight="1" x14ac:dyDescent="0.2">
      <c r="B8" s="209"/>
      <c r="C8" s="208"/>
      <c r="D8" s="208"/>
      <c r="E8" s="208"/>
      <c r="F8" s="208"/>
      <c r="G8" s="208"/>
      <c r="H8" s="208"/>
      <c r="I8" s="208"/>
      <c r="J8" s="208"/>
      <c r="K8" s="206"/>
    </row>
    <row r="9" spans="2:11" s="1" customFormat="1" ht="15" customHeight="1" x14ac:dyDescent="0.2">
      <c r="B9" s="209"/>
      <c r="C9" s="329" t="s">
        <v>378</v>
      </c>
      <c r="D9" s="329"/>
      <c r="E9" s="329"/>
      <c r="F9" s="329"/>
      <c r="G9" s="329"/>
      <c r="H9" s="329"/>
      <c r="I9" s="329"/>
      <c r="J9" s="329"/>
      <c r="K9" s="206"/>
    </row>
    <row r="10" spans="2:11" s="1" customFormat="1" ht="15" customHeight="1" x14ac:dyDescent="0.2">
      <c r="B10" s="209"/>
      <c r="C10" s="208"/>
      <c r="D10" s="329" t="s">
        <v>379</v>
      </c>
      <c r="E10" s="329"/>
      <c r="F10" s="329"/>
      <c r="G10" s="329"/>
      <c r="H10" s="329"/>
      <c r="I10" s="329"/>
      <c r="J10" s="329"/>
      <c r="K10" s="206"/>
    </row>
    <row r="11" spans="2:11" s="1" customFormat="1" ht="15" customHeight="1" x14ac:dyDescent="0.2">
      <c r="B11" s="209"/>
      <c r="C11" s="210"/>
      <c r="D11" s="329" t="s">
        <v>380</v>
      </c>
      <c r="E11" s="329"/>
      <c r="F11" s="329"/>
      <c r="G11" s="329"/>
      <c r="H11" s="329"/>
      <c r="I11" s="329"/>
      <c r="J11" s="329"/>
      <c r="K11" s="206"/>
    </row>
    <row r="12" spans="2:11" s="1" customFormat="1" ht="15" customHeight="1" x14ac:dyDescent="0.2">
      <c r="B12" s="209"/>
      <c r="C12" s="210"/>
      <c r="D12" s="208"/>
      <c r="E12" s="208"/>
      <c r="F12" s="208"/>
      <c r="G12" s="208"/>
      <c r="H12" s="208"/>
      <c r="I12" s="208"/>
      <c r="J12" s="208"/>
      <c r="K12" s="206"/>
    </row>
    <row r="13" spans="2:11" s="1" customFormat="1" ht="15" customHeight="1" x14ac:dyDescent="0.2">
      <c r="B13" s="209"/>
      <c r="C13" s="210"/>
      <c r="D13" s="211" t="s">
        <v>381</v>
      </c>
      <c r="E13" s="208"/>
      <c r="F13" s="208"/>
      <c r="G13" s="208"/>
      <c r="H13" s="208"/>
      <c r="I13" s="208"/>
      <c r="J13" s="208"/>
      <c r="K13" s="206"/>
    </row>
    <row r="14" spans="2:11" s="1" customFormat="1" ht="12.75" customHeight="1" x14ac:dyDescent="0.2">
      <c r="B14" s="209"/>
      <c r="C14" s="210"/>
      <c r="D14" s="210"/>
      <c r="E14" s="210"/>
      <c r="F14" s="210"/>
      <c r="G14" s="210"/>
      <c r="H14" s="210"/>
      <c r="I14" s="210"/>
      <c r="J14" s="210"/>
      <c r="K14" s="206"/>
    </row>
    <row r="15" spans="2:11" s="1" customFormat="1" ht="15" customHeight="1" x14ac:dyDescent="0.2">
      <c r="B15" s="209"/>
      <c r="C15" s="210"/>
      <c r="D15" s="329" t="s">
        <v>382</v>
      </c>
      <c r="E15" s="329"/>
      <c r="F15" s="329"/>
      <c r="G15" s="329"/>
      <c r="H15" s="329"/>
      <c r="I15" s="329"/>
      <c r="J15" s="329"/>
      <c r="K15" s="206"/>
    </row>
    <row r="16" spans="2:11" s="1" customFormat="1" ht="15" customHeight="1" x14ac:dyDescent="0.2">
      <c r="B16" s="209"/>
      <c r="C16" s="210"/>
      <c r="D16" s="329" t="s">
        <v>383</v>
      </c>
      <c r="E16" s="329"/>
      <c r="F16" s="329"/>
      <c r="G16" s="329"/>
      <c r="H16" s="329"/>
      <c r="I16" s="329"/>
      <c r="J16" s="329"/>
      <c r="K16" s="206"/>
    </row>
    <row r="17" spans="2:11" s="1" customFormat="1" ht="15" customHeight="1" x14ac:dyDescent="0.2">
      <c r="B17" s="209"/>
      <c r="C17" s="210"/>
      <c r="D17" s="329" t="s">
        <v>384</v>
      </c>
      <c r="E17" s="329"/>
      <c r="F17" s="329"/>
      <c r="G17" s="329"/>
      <c r="H17" s="329"/>
      <c r="I17" s="329"/>
      <c r="J17" s="329"/>
      <c r="K17" s="206"/>
    </row>
    <row r="18" spans="2:11" s="1" customFormat="1" ht="15" customHeight="1" x14ac:dyDescent="0.2">
      <c r="B18" s="209"/>
      <c r="C18" s="210"/>
      <c r="D18" s="210"/>
      <c r="E18" s="212" t="s">
        <v>80</v>
      </c>
      <c r="F18" s="329" t="s">
        <v>385</v>
      </c>
      <c r="G18" s="329"/>
      <c r="H18" s="329"/>
      <c r="I18" s="329"/>
      <c r="J18" s="329"/>
      <c r="K18" s="206"/>
    </row>
    <row r="19" spans="2:11" s="1" customFormat="1" ht="15" customHeight="1" x14ac:dyDescent="0.2">
      <c r="B19" s="209"/>
      <c r="C19" s="210"/>
      <c r="D19" s="210"/>
      <c r="E19" s="212" t="s">
        <v>386</v>
      </c>
      <c r="F19" s="329" t="s">
        <v>387</v>
      </c>
      <c r="G19" s="329"/>
      <c r="H19" s="329"/>
      <c r="I19" s="329"/>
      <c r="J19" s="329"/>
      <c r="K19" s="206"/>
    </row>
    <row r="20" spans="2:11" s="1" customFormat="1" ht="15" customHeight="1" x14ac:dyDescent="0.2">
      <c r="B20" s="209"/>
      <c r="C20" s="210"/>
      <c r="D20" s="210"/>
      <c r="E20" s="212" t="s">
        <v>388</v>
      </c>
      <c r="F20" s="329" t="s">
        <v>389</v>
      </c>
      <c r="G20" s="329"/>
      <c r="H20" s="329"/>
      <c r="I20" s="329"/>
      <c r="J20" s="329"/>
      <c r="K20" s="206"/>
    </row>
    <row r="21" spans="2:11" s="1" customFormat="1" ht="15" customHeight="1" x14ac:dyDescent="0.2">
      <c r="B21" s="209"/>
      <c r="C21" s="210"/>
      <c r="D21" s="210"/>
      <c r="E21" s="212" t="s">
        <v>390</v>
      </c>
      <c r="F21" s="329" t="s">
        <v>391</v>
      </c>
      <c r="G21" s="329"/>
      <c r="H21" s="329"/>
      <c r="I21" s="329"/>
      <c r="J21" s="329"/>
      <c r="K21" s="206"/>
    </row>
    <row r="22" spans="2:11" s="1" customFormat="1" ht="15" customHeight="1" x14ac:dyDescent="0.2">
      <c r="B22" s="209"/>
      <c r="C22" s="210"/>
      <c r="D22" s="210"/>
      <c r="E22" s="212" t="s">
        <v>392</v>
      </c>
      <c r="F22" s="329" t="s">
        <v>393</v>
      </c>
      <c r="G22" s="329"/>
      <c r="H22" s="329"/>
      <c r="I22" s="329"/>
      <c r="J22" s="329"/>
      <c r="K22" s="206"/>
    </row>
    <row r="23" spans="2:11" s="1" customFormat="1" ht="15" customHeight="1" x14ac:dyDescent="0.2">
      <c r="B23" s="209"/>
      <c r="C23" s="210"/>
      <c r="D23" s="210"/>
      <c r="E23" s="212" t="s">
        <v>394</v>
      </c>
      <c r="F23" s="329" t="s">
        <v>395</v>
      </c>
      <c r="G23" s="329"/>
      <c r="H23" s="329"/>
      <c r="I23" s="329"/>
      <c r="J23" s="329"/>
      <c r="K23" s="206"/>
    </row>
    <row r="24" spans="2:11" s="1" customFormat="1" ht="12.75" customHeight="1" x14ac:dyDescent="0.2">
      <c r="B24" s="209"/>
      <c r="C24" s="210"/>
      <c r="D24" s="210"/>
      <c r="E24" s="210"/>
      <c r="F24" s="210"/>
      <c r="G24" s="210"/>
      <c r="H24" s="210"/>
      <c r="I24" s="210"/>
      <c r="J24" s="210"/>
      <c r="K24" s="206"/>
    </row>
    <row r="25" spans="2:11" s="1" customFormat="1" ht="15" customHeight="1" x14ac:dyDescent="0.2">
      <c r="B25" s="209"/>
      <c r="C25" s="329" t="s">
        <v>396</v>
      </c>
      <c r="D25" s="329"/>
      <c r="E25" s="329"/>
      <c r="F25" s="329"/>
      <c r="G25" s="329"/>
      <c r="H25" s="329"/>
      <c r="I25" s="329"/>
      <c r="J25" s="329"/>
      <c r="K25" s="206"/>
    </row>
    <row r="26" spans="2:11" s="1" customFormat="1" ht="15" customHeight="1" x14ac:dyDescent="0.2">
      <c r="B26" s="209"/>
      <c r="C26" s="329" t="s">
        <v>397</v>
      </c>
      <c r="D26" s="329"/>
      <c r="E26" s="329"/>
      <c r="F26" s="329"/>
      <c r="G26" s="329"/>
      <c r="H26" s="329"/>
      <c r="I26" s="329"/>
      <c r="J26" s="329"/>
      <c r="K26" s="206"/>
    </row>
    <row r="27" spans="2:11" s="1" customFormat="1" ht="15" customHeight="1" x14ac:dyDescent="0.2">
      <c r="B27" s="209"/>
      <c r="C27" s="208"/>
      <c r="D27" s="329" t="s">
        <v>398</v>
      </c>
      <c r="E27" s="329"/>
      <c r="F27" s="329"/>
      <c r="G27" s="329"/>
      <c r="H27" s="329"/>
      <c r="I27" s="329"/>
      <c r="J27" s="329"/>
      <c r="K27" s="206"/>
    </row>
    <row r="28" spans="2:11" s="1" customFormat="1" ht="15" customHeight="1" x14ac:dyDescent="0.2">
      <c r="B28" s="209"/>
      <c r="C28" s="210"/>
      <c r="D28" s="329" t="s">
        <v>399</v>
      </c>
      <c r="E28" s="329"/>
      <c r="F28" s="329"/>
      <c r="G28" s="329"/>
      <c r="H28" s="329"/>
      <c r="I28" s="329"/>
      <c r="J28" s="329"/>
      <c r="K28" s="206"/>
    </row>
    <row r="29" spans="2:11" s="1" customFormat="1" ht="12.75" customHeight="1" x14ac:dyDescent="0.2">
      <c r="B29" s="209"/>
      <c r="C29" s="210"/>
      <c r="D29" s="210"/>
      <c r="E29" s="210"/>
      <c r="F29" s="210"/>
      <c r="G29" s="210"/>
      <c r="H29" s="210"/>
      <c r="I29" s="210"/>
      <c r="J29" s="210"/>
      <c r="K29" s="206"/>
    </row>
    <row r="30" spans="2:11" s="1" customFormat="1" ht="15" customHeight="1" x14ac:dyDescent="0.2">
      <c r="B30" s="209"/>
      <c r="C30" s="210"/>
      <c r="D30" s="329" t="s">
        <v>400</v>
      </c>
      <c r="E30" s="329"/>
      <c r="F30" s="329"/>
      <c r="G30" s="329"/>
      <c r="H30" s="329"/>
      <c r="I30" s="329"/>
      <c r="J30" s="329"/>
      <c r="K30" s="206"/>
    </row>
    <row r="31" spans="2:11" s="1" customFormat="1" ht="15" customHeight="1" x14ac:dyDescent="0.2">
      <c r="B31" s="209"/>
      <c r="C31" s="210"/>
      <c r="D31" s="329" t="s">
        <v>401</v>
      </c>
      <c r="E31" s="329"/>
      <c r="F31" s="329"/>
      <c r="G31" s="329"/>
      <c r="H31" s="329"/>
      <c r="I31" s="329"/>
      <c r="J31" s="329"/>
      <c r="K31" s="206"/>
    </row>
    <row r="32" spans="2:11" s="1" customFormat="1" ht="12.75" customHeight="1" x14ac:dyDescent="0.2">
      <c r="B32" s="209"/>
      <c r="C32" s="210"/>
      <c r="D32" s="210"/>
      <c r="E32" s="210"/>
      <c r="F32" s="210"/>
      <c r="G32" s="210"/>
      <c r="H32" s="210"/>
      <c r="I32" s="210"/>
      <c r="J32" s="210"/>
      <c r="K32" s="206"/>
    </row>
    <row r="33" spans="2:11" s="1" customFormat="1" ht="15" customHeight="1" x14ac:dyDescent="0.2">
      <c r="B33" s="209"/>
      <c r="C33" s="210"/>
      <c r="D33" s="329" t="s">
        <v>402</v>
      </c>
      <c r="E33" s="329"/>
      <c r="F33" s="329"/>
      <c r="G33" s="329"/>
      <c r="H33" s="329"/>
      <c r="I33" s="329"/>
      <c r="J33" s="329"/>
      <c r="K33" s="206"/>
    </row>
    <row r="34" spans="2:11" s="1" customFormat="1" ht="15" customHeight="1" x14ac:dyDescent="0.2">
      <c r="B34" s="209"/>
      <c r="C34" s="210"/>
      <c r="D34" s="329" t="s">
        <v>403</v>
      </c>
      <c r="E34" s="329"/>
      <c r="F34" s="329"/>
      <c r="G34" s="329"/>
      <c r="H34" s="329"/>
      <c r="I34" s="329"/>
      <c r="J34" s="329"/>
      <c r="K34" s="206"/>
    </row>
    <row r="35" spans="2:11" s="1" customFormat="1" ht="15" customHeight="1" x14ac:dyDescent="0.2">
      <c r="B35" s="209"/>
      <c r="C35" s="210"/>
      <c r="D35" s="329" t="s">
        <v>404</v>
      </c>
      <c r="E35" s="329"/>
      <c r="F35" s="329"/>
      <c r="G35" s="329"/>
      <c r="H35" s="329"/>
      <c r="I35" s="329"/>
      <c r="J35" s="329"/>
      <c r="K35" s="206"/>
    </row>
    <row r="36" spans="2:11" s="1" customFormat="1" ht="15" customHeight="1" x14ac:dyDescent="0.2">
      <c r="B36" s="209"/>
      <c r="C36" s="210"/>
      <c r="D36" s="208"/>
      <c r="E36" s="211" t="s">
        <v>101</v>
      </c>
      <c r="F36" s="208"/>
      <c r="G36" s="329" t="s">
        <v>405</v>
      </c>
      <c r="H36" s="329"/>
      <c r="I36" s="329"/>
      <c r="J36" s="329"/>
      <c r="K36" s="206"/>
    </row>
    <row r="37" spans="2:11" s="1" customFormat="1" ht="30.75" customHeight="1" x14ac:dyDescent="0.2">
      <c r="B37" s="209"/>
      <c r="C37" s="210"/>
      <c r="D37" s="208"/>
      <c r="E37" s="211" t="s">
        <v>406</v>
      </c>
      <c r="F37" s="208"/>
      <c r="G37" s="329" t="s">
        <v>407</v>
      </c>
      <c r="H37" s="329"/>
      <c r="I37" s="329"/>
      <c r="J37" s="329"/>
      <c r="K37" s="206"/>
    </row>
    <row r="38" spans="2:11" s="1" customFormat="1" ht="15" customHeight="1" x14ac:dyDescent="0.2">
      <c r="B38" s="209"/>
      <c r="C38" s="210"/>
      <c r="D38" s="208"/>
      <c r="E38" s="211" t="s">
        <v>55</v>
      </c>
      <c r="F38" s="208"/>
      <c r="G38" s="329" t="s">
        <v>408</v>
      </c>
      <c r="H38" s="329"/>
      <c r="I38" s="329"/>
      <c r="J38" s="329"/>
      <c r="K38" s="206"/>
    </row>
    <row r="39" spans="2:11" s="1" customFormat="1" ht="15" customHeight="1" x14ac:dyDescent="0.2">
      <c r="B39" s="209"/>
      <c r="C39" s="210"/>
      <c r="D39" s="208"/>
      <c r="E39" s="211" t="s">
        <v>56</v>
      </c>
      <c r="F39" s="208"/>
      <c r="G39" s="329" t="s">
        <v>409</v>
      </c>
      <c r="H39" s="329"/>
      <c r="I39" s="329"/>
      <c r="J39" s="329"/>
      <c r="K39" s="206"/>
    </row>
    <row r="40" spans="2:11" s="1" customFormat="1" ht="15" customHeight="1" x14ac:dyDescent="0.2">
      <c r="B40" s="209"/>
      <c r="C40" s="210"/>
      <c r="D40" s="208"/>
      <c r="E40" s="211" t="s">
        <v>102</v>
      </c>
      <c r="F40" s="208"/>
      <c r="G40" s="329" t="s">
        <v>410</v>
      </c>
      <c r="H40" s="329"/>
      <c r="I40" s="329"/>
      <c r="J40" s="329"/>
      <c r="K40" s="206"/>
    </row>
    <row r="41" spans="2:11" s="1" customFormat="1" ht="15" customHeight="1" x14ac:dyDescent="0.2">
      <c r="B41" s="209"/>
      <c r="C41" s="210"/>
      <c r="D41" s="208"/>
      <c r="E41" s="211" t="s">
        <v>103</v>
      </c>
      <c r="F41" s="208"/>
      <c r="G41" s="329" t="s">
        <v>411</v>
      </c>
      <c r="H41" s="329"/>
      <c r="I41" s="329"/>
      <c r="J41" s="329"/>
      <c r="K41" s="206"/>
    </row>
    <row r="42" spans="2:11" s="1" customFormat="1" ht="15" customHeight="1" x14ac:dyDescent="0.2">
      <c r="B42" s="209"/>
      <c r="C42" s="210"/>
      <c r="D42" s="208"/>
      <c r="E42" s="211" t="s">
        <v>412</v>
      </c>
      <c r="F42" s="208"/>
      <c r="G42" s="329" t="s">
        <v>413</v>
      </c>
      <c r="H42" s="329"/>
      <c r="I42" s="329"/>
      <c r="J42" s="329"/>
      <c r="K42" s="206"/>
    </row>
    <row r="43" spans="2:11" s="1" customFormat="1" ht="15" customHeight="1" x14ac:dyDescent="0.2">
      <c r="B43" s="209"/>
      <c r="C43" s="210"/>
      <c r="D43" s="208"/>
      <c r="E43" s="211"/>
      <c r="F43" s="208"/>
      <c r="G43" s="329" t="s">
        <v>414</v>
      </c>
      <c r="H43" s="329"/>
      <c r="I43" s="329"/>
      <c r="J43" s="329"/>
      <c r="K43" s="206"/>
    </row>
    <row r="44" spans="2:11" s="1" customFormat="1" ht="15" customHeight="1" x14ac:dyDescent="0.2">
      <c r="B44" s="209"/>
      <c r="C44" s="210"/>
      <c r="D44" s="208"/>
      <c r="E44" s="211" t="s">
        <v>415</v>
      </c>
      <c r="F44" s="208"/>
      <c r="G44" s="329" t="s">
        <v>416</v>
      </c>
      <c r="H44" s="329"/>
      <c r="I44" s="329"/>
      <c r="J44" s="329"/>
      <c r="K44" s="206"/>
    </row>
    <row r="45" spans="2:11" s="1" customFormat="1" ht="15" customHeight="1" x14ac:dyDescent="0.2">
      <c r="B45" s="209"/>
      <c r="C45" s="210"/>
      <c r="D45" s="208"/>
      <c r="E45" s="211" t="s">
        <v>105</v>
      </c>
      <c r="F45" s="208"/>
      <c r="G45" s="329" t="s">
        <v>417</v>
      </c>
      <c r="H45" s="329"/>
      <c r="I45" s="329"/>
      <c r="J45" s="329"/>
      <c r="K45" s="206"/>
    </row>
    <row r="46" spans="2:11" s="1" customFormat="1" ht="12.75" customHeight="1" x14ac:dyDescent="0.2">
      <c r="B46" s="209"/>
      <c r="C46" s="210"/>
      <c r="D46" s="208"/>
      <c r="E46" s="208"/>
      <c r="F46" s="208"/>
      <c r="G46" s="208"/>
      <c r="H46" s="208"/>
      <c r="I46" s="208"/>
      <c r="J46" s="208"/>
      <c r="K46" s="206"/>
    </row>
    <row r="47" spans="2:11" s="1" customFormat="1" ht="15" customHeight="1" x14ac:dyDescent="0.2">
      <c r="B47" s="209"/>
      <c r="C47" s="210"/>
      <c r="D47" s="329" t="s">
        <v>418</v>
      </c>
      <c r="E47" s="329"/>
      <c r="F47" s="329"/>
      <c r="G47" s="329"/>
      <c r="H47" s="329"/>
      <c r="I47" s="329"/>
      <c r="J47" s="329"/>
      <c r="K47" s="206"/>
    </row>
    <row r="48" spans="2:11" s="1" customFormat="1" ht="15" customHeight="1" x14ac:dyDescent="0.2">
      <c r="B48" s="209"/>
      <c r="C48" s="210"/>
      <c r="D48" s="210"/>
      <c r="E48" s="329" t="s">
        <v>419</v>
      </c>
      <c r="F48" s="329"/>
      <c r="G48" s="329"/>
      <c r="H48" s="329"/>
      <c r="I48" s="329"/>
      <c r="J48" s="329"/>
      <c r="K48" s="206"/>
    </row>
    <row r="49" spans="2:11" s="1" customFormat="1" ht="15" customHeight="1" x14ac:dyDescent="0.2">
      <c r="B49" s="209"/>
      <c r="C49" s="210"/>
      <c r="D49" s="210"/>
      <c r="E49" s="329" t="s">
        <v>420</v>
      </c>
      <c r="F49" s="329"/>
      <c r="G49" s="329"/>
      <c r="H49" s="329"/>
      <c r="I49" s="329"/>
      <c r="J49" s="329"/>
      <c r="K49" s="206"/>
    </row>
    <row r="50" spans="2:11" s="1" customFormat="1" ht="15" customHeight="1" x14ac:dyDescent="0.2">
      <c r="B50" s="209"/>
      <c r="C50" s="210"/>
      <c r="D50" s="210"/>
      <c r="E50" s="329" t="s">
        <v>421</v>
      </c>
      <c r="F50" s="329"/>
      <c r="G50" s="329"/>
      <c r="H50" s="329"/>
      <c r="I50" s="329"/>
      <c r="J50" s="329"/>
      <c r="K50" s="206"/>
    </row>
    <row r="51" spans="2:11" s="1" customFormat="1" ht="15" customHeight="1" x14ac:dyDescent="0.2">
      <c r="B51" s="209"/>
      <c r="C51" s="210"/>
      <c r="D51" s="329" t="s">
        <v>422</v>
      </c>
      <c r="E51" s="329"/>
      <c r="F51" s="329"/>
      <c r="G51" s="329"/>
      <c r="H51" s="329"/>
      <c r="I51" s="329"/>
      <c r="J51" s="329"/>
      <c r="K51" s="206"/>
    </row>
    <row r="52" spans="2:11" s="1" customFormat="1" ht="25.5" customHeight="1" x14ac:dyDescent="0.3">
      <c r="B52" s="205"/>
      <c r="C52" s="330" t="s">
        <v>423</v>
      </c>
      <c r="D52" s="330"/>
      <c r="E52" s="330"/>
      <c r="F52" s="330"/>
      <c r="G52" s="330"/>
      <c r="H52" s="330"/>
      <c r="I52" s="330"/>
      <c r="J52" s="330"/>
      <c r="K52" s="206"/>
    </row>
    <row r="53" spans="2:11" s="1" customFormat="1" ht="5.25" customHeight="1" x14ac:dyDescent="0.2">
      <c r="B53" s="205"/>
      <c r="C53" s="207"/>
      <c r="D53" s="207"/>
      <c r="E53" s="207"/>
      <c r="F53" s="207"/>
      <c r="G53" s="207"/>
      <c r="H53" s="207"/>
      <c r="I53" s="207"/>
      <c r="J53" s="207"/>
      <c r="K53" s="206"/>
    </row>
    <row r="54" spans="2:11" s="1" customFormat="1" ht="15" customHeight="1" x14ac:dyDescent="0.2">
      <c r="B54" s="205"/>
      <c r="C54" s="329" t="s">
        <v>424</v>
      </c>
      <c r="D54" s="329"/>
      <c r="E54" s="329"/>
      <c r="F54" s="329"/>
      <c r="G54" s="329"/>
      <c r="H54" s="329"/>
      <c r="I54" s="329"/>
      <c r="J54" s="329"/>
      <c r="K54" s="206"/>
    </row>
    <row r="55" spans="2:11" s="1" customFormat="1" ht="15" customHeight="1" x14ac:dyDescent="0.2">
      <c r="B55" s="205"/>
      <c r="C55" s="329" t="s">
        <v>425</v>
      </c>
      <c r="D55" s="329"/>
      <c r="E55" s="329"/>
      <c r="F55" s="329"/>
      <c r="G55" s="329"/>
      <c r="H55" s="329"/>
      <c r="I55" s="329"/>
      <c r="J55" s="329"/>
      <c r="K55" s="206"/>
    </row>
    <row r="56" spans="2:11" s="1" customFormat="1" ht="12.75" customHeight="1" x14ac:dyDescent="0.2">
      <c r="B56" s="205"/>
      <c r="C56" s="208"/>
      <c r="D56" s="208"/>
      <c r="E56" s="208"/>
      <c r="F56" s="208"/>
      <c r="G56" s="208"/>
      <c r="H56" s="208"/>
      <c r="I56" s="208"/>
      <c r="J56" s="208"/>
      <c r="K56" s="206"/>
    </row>
    <row r="57" spans="2:11" s="1" customFormat="1" ht="15" customHeight="1" x14ac:dyDescent="0.2">
      <c r="B57" s="205"/>
      <c r="C57" s="329" t="s">
        <v>426</v>
      </c>
      <c r="D57" s="329"/>
      <c r="E57" s="329"/>
      <c r="F57" s="329"/>
      <c r="G57" s="329"/>
      <c r="H57" s="329"/>
      <c r="I57" s="329"/>
      <c r="J57" s="329"/>
      <c r="K57" s="206"/>
    </row>
    <row r="58" spans="2:11" s="1" customFormat="1" ht="15" customHeight="1" x14ac:dyDescent="0.2">
      <c r="B58" s="205"/>
      <c r="C58" s="210"/>
      <c r="D58" s="329" t="s">
        <v>427</v>
      </c>
      <c r="E58" s="329"/>
      <c r="F58" s="329"/>
      <c r="G58" s="329"/>
      <c r="H58" s="329"/>
      <c r="I58" s="329"/>
      <c r="J58" s="329"/>
      <c r="K58" s="206"/>
    </row>
    <row r="59" spans="2:11" s="1" customFormat="1" ht="15" customHeight="1" x14ac:dyDescent="0.2">
      <c r="B59" s="205"/>
      <c r="C59" s="210"/>
      <c r="D59" s="329" t="s">
        <v>428</v>
      </c>
      <c r="E59" s="329"/>
      <c r="F59" s="329"/>
      <c r="G59" s="329"/>
      <c r="H59" s="329"/>
      <c r="I59" s="329"/>
      <c r="J59" s="329"/>
      <c r="K59" s="206"/>
    </row>
    <row r="60" spans="2:11" s="1" customFormat="1" ht="15" customHeight="1" x14ac:dyDescent="0.2">
      <c r="B60" s="205"/>
      <c r="C60" s="210"/>
      <c r="D60" s="329" t="s">
        <v>429</v>
      </c>
      <c r="E60" s="329"/>
      <c r="F60" s="329"/>
      <c r="G60" s="329"/>
      <c r="H60" s="329"/>
      <c r="I60" s="329"/>
      <c r="J60" s="329"/>
      <c r="K60" s="206"/>
    </row>
    <row r="61" spans="2:11" s="1" customFormat="1" ht="15" customHeight="1" x14ac:dyDescent="0.2">
      <c r="B61" s="205"/>
      <c r="C61" s="210"/>
      <c r="D61" s="329" t="s">
        <v>430</v>
      </c>
      <c r="E61" s="329"/>
      <c r="F61" s="329"/>
      <c r="G61" s="329"/>
      <c r="H61" s="329"/>
      <c r="I61" s="329"/>
      <c r="J61" s="329"/>
      <c r="K61" s="206"/>
    </row>
    <row r="62" spans="2:11" s="1" customFormat="1" ht="15" customHeight="1" x14ac:dyDescent="0.2">
      <c r="B62" s="205"/>
      <c r="C62" s="210"/>
      <c r="D62" s="331" t="s">
        <v>431</v>
      </c>
      <c r="E62" s="331"/>
      <c r="F62" s="331"/>
      <c r="G62" s="331"/>
      <c r="H62" s="331"/>
      <c r="I62" s="331"/>
      <c r="J62" s="331"/>
      <c r="K62" s="206"/>
    </row>
    <row r="63" spans="2:11" s="1" customFormat="1" ht="15" customHeight="1" x14ac:dyDescent="0.2">
      <c r="B63" s="205"/>
      <c r="C63" s="210"/>
      <c r="D63" s="329" t="s">
        <v>432</v>
      </c>
      <c r="E63" s="329"/>
      <c r="F63" s="329"/>
      <c r="G63" s="329"/>
      <c r="H63" s="329"/>
      <c r="I63" s="329"/>
      <c r="J63" s="329"/>
      <c r="K63" s="206"/>
    </row>
    <row r="64" spans="2:11" s="1" customFormat="1" ht="12.75" customHeight="1" x14ac:dyDescent="0.2">
      <c r="B64" s="205"/>
      <c r="C64" s="210"/>
      <c r="D64" s="210"/>
      <c r="E64" s="213"/>
      <c r="F64" s="210"/>
      <c r="G64" s="210"/>
      <c r="H64" s="210"/>
      <c r="I64" s="210"/>
      <c r="J64" s="210"/>
      <c r="K64" s="206"/>
    </row>
    <row r="65" spans="2:11" s="1" customFormat="1" ht="15" customHeight="1" x14ac:dyDescent="0.2">
      <c r="B65" s="205"/>
      <c r="C65" s="210"/>
      <c r="D65" s="329" t="s">
        <v>433</v>
      </c>
      <c r="E65" s="329"/>
      <c r="F65" s="329"/>
      <c r="G65" s="329"/>
      <c r="H65" s="329"/>
      <c r="I65" s="329"/>
      <c r="J65" s="329"/>
      <c r="K65" s="206"/>
    </row>
    <row r="66" spans="2:11" s="1" customFormat="1" ht="15" customHeight="1" x14ac:dyDescent="0.2">
      <c r="B66" s="205"/>
      <c r="C66" s="210"/>
      <c r="D66" s="331" t="s">
        <v>434</v>
      </c>
      <c r="E66" s="331"/>
      <c r="F66" s="331"/>
      <c r="G66" s="331"/>
      <c r="H66" s="331"/>
      <c r="I66" s="331"/>
      <c r="J66" s="331"/>
      <c r="K66" s="206"/>
    </row>
    <row r="67" spans="2:11" s="1" customFormat="1" ht="15" customHeight="1" x14ac:dyDescent="0.2">
      <c r="B67" s="205"/>
      <c r="C67" s="210"/>
      <c r="D67" s="329" t="s">
        <v>435</v>
      </c>
      <c r="E67" s="329"/>
      <c r="F67" s="329"/>
      <c r="G67" s="329"/>
      <c r="H67" s="329"/>
      <c r="I67" s="329"/>
      <c r="J67" s="329"/>
      <c r="K67" s="206"/>
    </row>
    <row r="68" spans="2:11" s="1" customFormat="1" ht="15" customHeight="1" x14ac:dyDescent="0.2">
      <c r="B68" s="205"/>
      <c r="C68" s="210"/>
      <c r="D68" s="329" t="s">
        <v>436</v>
      </c>
      <c r="E68" s="329"/>
      <c r="F68" s="329"/>
      <c r="G68" s="329"/>
      <c r="H68" s="329"/>
      <c r="I68" s="329"/>
      <c r="J68" s="329"/>
      <c r="K68" s="206"/>
    </row>
    <row r="69" spans="2:11" s="1" customFormat="1" ht="15" customHeight="1" x14ac:dyDescent="0.2">
      <c r="B69" s="205"/>
      <c r="C69" s="210"/>
      <c r="D69" s="329" t="s">
        <v>437</v>
      </c>
      <c r="E69" s="329"/>
      <c r="F69" s="329"/>
      <c r="G69" s="329"/>
      <c r="H69" s="329"/>
      <c r="I69" s="329"/>
      <c r="J69" s="329"/>
      <c r="K69" s="206"/>
    </row>
    <row r="70" spans="2:11" s="1" customFormat="1" ht="15" customHeight="1" x14ac:dyDescent="0.2">
      <c r="B70" s="205"/>
      <c r="C70" s="210"/>
      <c r="D70" s="329" t="s">
        <v>438</v>
      </c>
      <c r="E70" s="329"/>
      <c r="F70" s="329"/>
      <c r="G70" s="329"/>
      <c r="H70" s="329"/>
      <c r="I70" s="329"/>
      <c r="J70" s="329"/>
      <c r="K70" s="206"/>
    </row>
    <row r="71" spans="2:11" s="1" customFormat="1" ht="12.75" customHeight="1" x14ac:dyDescent="0.2">
      <c r="B71" s="214"/>
      <c r="C71" s="215"/>
      <c r="D71" s="215"/>
      <c r="E71" s="215"/>
      <c r="F71" s="215"/>
      <c r="G71" s="215"/>
      <c r="H71" s="215"/>
      <c r="I71" s="215"/>
      <c r="J71" s="215"/>
      <c r="K71" s="216"/>
    </row>
    <row r="72" spans="2:11" s="1" customFormat="1" ht="18.75" customHeight="1" x14ac:dyDescent="0.2">
      <c r="B72" s="217"/>
      <c r="C72" s="217"/>
      <c r="D72" s="217"/>
      <c r="E72" s="217"/>
      <c r="F72" s="217"/>
      <c r="G72" s="217"/>
      <c r="H72" s="217"/>
      <c r="I72" s="217"/>
      <c r="J72" s="217"/>
      <c r="K72" s="218"/>
    </row>
    <row r="73" spans="2:11" s="1" customFormat="1" ht="18.75" customHeight="1" x14ac:dyDescent="0.2">
      <c r="B73" s="218"/>
      <c r="C73" s="218"/>
      <c r="D73" s="218"/>
      <c r="E73" s="218"/>
      <c r="F73" s="218"/>
      <c r="G73" s="218"/>
      <c r="H73" s="218"/>
      <c r="I73" s="218"/>
      <c r="J73" s="218"/>
      <c r="K73" s="218"/>
    </row>
    <row r="74" spans="2:11" s="1" customFormat="1" ht="7.5" customHeight="1" x14ac:dyDescent="0.2">
      <c r="B74" s="219"/>
      <c r="C74" s="220"/>
      <c r="D74" s="220"/>
      <c r="E74" s="220"/>
      <c r="F74" s="220"/>
      <c r="G74" s="220"/>
      <c r="H74" s="220"/>
      <c r="I74" s="220"/>
      <c r="J74" s="220"/>
      <c r="K74" s="221"/>
    </row>
    <row r="75" spans="2:11" s="1" customFormat="1" ht="45" customHeight="1" x14ac:dyDescent="0.2">
      <c r="B75" s="222"/>
      <c r="C75" s="324" t="s">
        <v>439</v>
      </c>
      <c r="D75" s="324"/>
      <c r="E75" s="324"/>
      <c r="F75" s="324"/>
      <c r="G75" s="324"/>
      <c r="H75" s="324"/>
      <c r="I75" s="324"/>
      <c r="J75" s="324"/>
      <c r="K75" s="223"/>
    </row>
    <row r="76" spans="2:11" s="1" customFormat="1" ht="17.25" customHeight="1" x14ac:dyDescent="0.2">
      <c r="B76" s="222"/>
      <c r="C76" s="224" t="s">
        <v>440</v>
      </c>
      <c r="D76" s="224"/>
      <c r="E76" s="224"/>
      <c r="F76" s="224" t="s">
        <v>441</v>
      </c>
      <c r="G76" s="225"/>
      <c r="H76" s="224" t="s">
        <v>56</v>
      </c>
      <c r="I76" s="224" t="s">
        <v>59</v>
      </c>
      <c r="J76" s="224" t="s">
        <v>442</v>
      </c>
      <c r="K76" s="223"/>
    </row>
    <row r="77" spans="2:11" s="1" customFormat="1" ht="17.25" customHeight="1" x14ac:dyDescent="0.2">
      <c r="B77" s="222"/>
      <c r="C77" s="226" t="s">
        <v>443</v>
      </c>
      <c r="D77" s="226"/>
      <c r="E77" s="226"/>
      <c r="F77" s="227" t="s">
        <v>444</v>
      </c>
      <c r="G77" s="228"/>
      <c r="H77" s="226"/>
      <c r="I77" s="226"/>
      <c r="J77" s="226" t="s">
        <v>445</v>
      </c>
      <c r="K77" s="223"/>
    </row>
    <row r="78" spans="2:11" s="1" customFormat="1" ht="5.25" customHeight="1" x14ac:dyDescent="0.2">
      <c r="B78" s="222"/>
      <c r="C78" s="229"/>
      <c r="D78" s="229"/>
      <c r="E78" s="229"/>
      <c r="F78" s="229"/>
      <c r="G78" s="230"/>
      <c r="H78" s="229"/>
      <c r="I78" s="229"/>
      <c r="J78" s="229"/>
      <c r="K78" s="223"/>
    </row>
    <row r="79" spans="2:11" s="1" customFormat="1" ht="15" customHeight="1" x14ac:dyDescent="0.2">
      <c r="B79" s="222"/>
      <c r="C79" s="211" t="s">
        <v>55</v>
      </c>
      <c r="D79" s="231"/>
      <c r="E79" s="231"/>
      <c r="F79" s="232" t="s">
        <v>446</v>
      </c>
      <c r="G79" s="233"/>
      <c r="H79" s="211" t="s">
        <v>447</v>
      </c>
      <c r="I79" s="211" t="s">
        <v>448</v>
      </c>
      <c r="J79" s="211">
        <v>20</v>
      </c>
      <c r="K79" s="223"/>
    </row>
    <row r="80" spans="2:11" s="1" customFormat="1" ht="15" customHeight="1" x14ac:dyDescent="0.2">
      <c r="B80" s="222"/>
      <c r="C80" s="211" t="s">
        <v>449</v>
      </c>
      <c r="D80" s="211"/>
      <c r="E80" s="211"/>
      <c r="F80" s="232" t="s">
        <v>446</v>
      </c>
      <c r="G80" s="233"/>
      <c r="H80" s="211" t="s">
        <v>450</v>
      </c>
      <c r="I80" s="211" t="s">
        <v>448</v>
      </c>
      <c r="J80" s="211">
        <v>120</v>
      </c>
      <c r="K80" s="223"/>
    </row>
    <row r="81" spans="2:11" s="1" customFormat="1" ht="15" customHeight="1" x14ac:dyDescent="0.2">
      <c r="B81" s="234"/>
      <c r="C81" s="211" t="s">
        <v>451</v>
      </c>
      <c r="D81" s="211"/>
      <c r="E81" s="211"/>
      <c r="F81" s="232" t="s">
        <v>452</v>
      </c>
      <c r="G81" s="233"/>
      <c r="H81" s="211" t="s">
        <v>453</v>
      </c>
      <c r="I81" s="211" t="s">
        <v>448</v>
      </c>
      <c r="J81" s="211">
        <v>50</v>
      </c>
      <c r="K81" s="223"/>
    </row>
    <row r="82" spans="2:11" s="1" customFormat="1" ht="15" customHeight="1" x14ac:dyDescent="0.2">
      <c r="B82" s="234"/>
      <c r="C82" s="211" t="s">
        <v>454</v>
      </c>
      <c r="D82" s="211"/>
      <c r="E82" s="211"/>
      <c r="F82" s="232" t="s">
        <v>446</v>
      </c>
      <c r="G82" s="233"/>
      <c r="H82" s="211" t="s">
        <v>455</v>
      </c>
      <c r="I82" s="211" t="s">
        <v>456</v>
      </c>
      <c r="J82" s="211"/>
      <c r="K82" s="223"/>
    </row>
    <row r="83" spans="2:11" s="1" customFormat="1" ht="15" customHeight="1" x14ac:dyDescent="0.2">
      <c r="B83" s="234"/>
      <c r="C83" s="235" t="s">
        <v>457</v>
      </c>
      <c r="D83" s="235"/>
      <c r="E83" s="235"/>
      <c r="F83" s="236" t="s">
        <v>452</v>
      </c>
      <c r="G83" s="235"/>
      <c r="H83" s="235" t="s">
        <v>458</v>
      </c>
      <c r="I83" s="235" t="s">
        <v>448</v>
      </c>
      <c r="J83" s="235">
        <v>15</v>
      </c>
      <c r="K83" s="223"/>
    </row>
    <row r="84" spans="2:11" s="1" customFormat="1" ht="15" customHeight="1" x14ac:dyDescent="0.2">
      <c r="B84" s="234"/>
      <c r="C84" s="235" t="s">
        <v>459</v>
      </c>
      <c r="D84" s="235"/>
      <c r="E84" s="235"/>
      <c r="F84" s="236" t="s">
        <v>452</v>
      </c>
      <c r="G84" s="235"/>
      <c r="H84" s="235" t="s">
        <v>460</v>
      </c>
      <c r="I84" s="235" t="s">
        <v>448</v>
      </c>
      <c r="J84" s="235">
        <v>15</v>
      </c>
      <c r="K84" s="223"/>
    </row>
    <row r="85" spans="2:11" s="1" customFormat="1" ht="15" customHeight="1" x14ac:dyDescent="0.2">
      <c r="B85" s="234"/>
      <c r="C85" s="235" t="s">
        <v>461</v>
      </c>
      <c r="D85" s="235"/>
      <c r="E85" s="235"/>
      <c r="F85" s="236" t="s">
        <v>452</v>
      </c>
      <c r="G85" s="235"/>
      <c r="H85" s="235" t="s">
        <v>462</v>
      </c>
      <c r="I85" s="235" t="s">
        <v>448</v>
      </c>
      <c r="J85" s="235">
        <v>20</v>
      </c>
      <c r="K85" s="223"/>
    </row>
    <row r="86" spans="2:11" s="1" customFormat="1" ht="15" customHeight="1" x14ac:dyDescent="0.2">
      <c r="B86" s="234"/>
      <c r="C86" s="235" t="s">
        <v>463</v>
      </c>
      <c r="D86" s="235"/>
      <c r="E86" s="235"/>
      <c r="F86" s="236" t="s">
        <v>452</v>
      </c>
      <c r="G86" s="235"/>
      <c r="H86" s="235" t="s">
        <v>464</v>
      </c>
      <c r="I86" s="235" t="s">
        <v>448</v>
      </c>
      <c r="J86" s="235">
        <v>20</v>
      </c>
      <c r="K86" s="223"/>
    </row>
    <row r="87" spans="2:11" s="1" customFormat="1" ht="15" customHeight="1" x14ac:dyDescent="0.2">
      <c r="B87" s="234"/>
      <c r="C87" s="211" t="s">
        <v>465</v>
      </c>
      <c r="D87" s="211"/>
      <c r="E87" s="211"/>
      <c r="F87" s="232" t="s">
        <v>452</v>
      </c>
      <c r="G87" s="233"/>
      <c r="H87" s="211" t="s">
        <v>466</v>
      </c>
      <c r="I87" s="211" t="s">
        <v>448</v>
      </c>
      <c r="J87" s="211">
        <v>50</v>
      </c>
      <c r="K87" s="223"/>
    </row>
    <row r="88" spans="2:11" s="1" customFormat="1" ht="15" customHeight="1" x14ac:dyDescent="0.2">
      <c r="B88" s="234"/>
      <c r="C88" s="211" t="s">
        <v>467</v>
      </c>
      <c r="D88" s="211"/>
      <c r="E88" s="211"/>
      <c r="F88" s="232" t="s">
        <v>452</v>
      </c>
      <c r="G88" s="233"/>
      <c r="H88" s="211" t="s">
        <v>468</v>
      </c>
      <c r="I88" s="211" t="s">
        <v>448</v>
      </c>
      <c r="J88" s="211">
        <v>20</v>
      </c>
      <c r="K88" s="223"/>
    </row>
    <row r="89" spans="2:11" s="1" customFormat="1" ht="15" customHeight="1" x14ac:dyDescent="0.2">
      <c r="B89" s="234"/>
      <c r="C89" s="211" t="s">
        <v>469</v>
      </c>
      <c r="D89" s="211"/>
      <c r="E89" s="211"/>
      <c r="F89" s="232" t="s">
        <v>452</v>
      </c>
      <c r="G89" s="233"/>
      <c r="H89" s="211" t="s">
        <v>470</v>
      </c>
      <c r="I89" s="211" t="s">
        <v>448</v>
      </c>
      <c r="J89" s="211">
        <v>20</v>
      </c>
      <c r="K89" s="223"/>
    </row>
    <row r="90" spans="2:11" s="1" customFormat="1" ht="15" customHeight="1" x14ac:dyDescent="0.2">
      <c r="B90" s="234"/>
      <c r="C90" s="211" t="s">
        <v>471</v>
      </c>
      <c r="D90" s="211"/>
      <c r="E90" s="211"/>
      <c r="F90" s="232" t="s">
        <v>452</v>
      </c>
      <c r="G90" s="233"/>
      <c r="H90" s="211" t="s">
        <v>472</v>
      </c>
      <c r="I90" s="211" t="s">
        <v>448</v>
      </c>
      <c r="J90" s="211">
        <v>50</v>
      </c>
      <c r="K90" s="223"/>
    </row>
    <row r="91" spans="2:11" s="1" customFormat="1" ht="15" customHeight="1" x14ac:dyDescent="0.2">
      <c r="B91" s="234"/>
      <c r="C91" s="211" t="s">
        <v>473</v>
      </c>
      <c r="D91" s="211"/>
      <c r="E91" s="211"/>
      <c r="F91" s="232" t="s">
        <v>452</v>
      </c>
      <c r="G91" s="233"/>
      <c r="H91" s="211" t="s">
        <v>473</v>
      </c>
      <c r="I91" s="211" t="s">
        <v>448</v>
      </c>
      <c r="J91" s="211">
        <v>50</v>
      </c>
      <c r="K91" s="223"/>
    </row>
    <row r="92" spans="2:11" s="1" customFormat="1" ht="15" customHeight="1" x14ac:dyDescent="0.2">
      <c r="B92" s="234"/>
      <c r="C92" s="211" t="s">
        <v>474</v>
      </c>
      <c r="D92" s="211"/>
      <c r="E92" s="211"/>
      <c r="F92" s="232" t="s">
        <v>452</v>
      </c>
      <c r="G92" s="233"/>
      <c r="H92" s="211" t="s">
        <v>475</v>
      </c>
      <c r="I92" s="211" t="s">
        <v>448</v>
      </c>
      <c r="J92" s="211">
        <v>255</v>
      </c>
      <c r="K92" s="223"/>
    </row>
    <row r="93" spans="2:11" s="1" customFormat="1" ht="15" customHeight="1" x14ac:dyDescent="0.2">
      <c r="B93" s="234"/>
      <c r="C93" s="211" t="s">
        <v>476</v>
      </c>
      <c r="D93" s="211"/>
      <c r="E93" s="211"/>
      <c r="F93" s="232" t="s">
        <v>446</v>
      </c>
      <c r="G93" s="233"/>
      <c r="H93" s="211" t="s">
        <v>477</v>
      </c>
      <c r="I93" s="211" t="s">
        <v>478</v>
      </c>
      <c r="J93" s="211"/>
      <c r="K93" s="223"/>
    </row>
    <row r="94" spans="2:11" s="1" customFormat="1" ht="15" customHeight="1" x14ac:dyDescent="0.2">
      <c r="B94" s="234"/>
      <c r="C94" s="211" t="s">
        <v>479</v>
      </c>
      <c r="D94" s="211"/>
      <c r="E94" s="211"/>
      <c r="F94" s="232" t="s">
        <v>446</v>
      </c>
      <c r="G94" s="233"/>
      <c r="H94" s="211" t="s">
        <v>480</v>
      </c>
      <c r="I94" s="211" t="s">
        <v>481</v>
      </c>
      <c r="J94" s="211"/>
      <c r="K94" s="223"/>
    </row>
    <row r="95" spans="2:11" s="1" customFormat="1" ht="15" customHeight="1" x14ac:dyDescent="0.2">
      <c r="B95" s="234"/>
      <c r="C95" s="211" t="s">
        <v>482</v>
      </c>
      <c r="D95" s="211"/>
      <c r="E95" s="211"/>
      <c r="F95" s="232" t="s">
        <v>446</v>
      </c>
      <c r="G95" s="233"/>
      <c r="H95" s="211" t="s">
        <v>482</v>
      </c>
      <c r="I95" s="211" t="s">
        <v>481</v>
      </c>
      <c r="J95" s="211"/>
      <c r="K95" s="223"/>
    </row>
    <row r="96" spans="2:11" s="1" customFormat="1" ht="15" customHeight="1" x14ac:dyDescent="0.2">
      <c r="B96" s="234"/>
      <c r="C96" s="211" t="s">
        <v>40</v>
      </c>
      <c r="D96" s="211"/>
      <c r="E96" s="211"/>
      <c r="F96" s="232" t="s">
        <v>446</v>
      </c>
      <c r="G96" s="233"/>
      <c r="H96" s="211" t="s">
        <v>483</v>
      </c>
      <c r="I96" s="211" t="s">
        <v>481</v>
      </c>
      <c r="J96" s="211"/>
      <c r="K96" s="223"/>
    </row>
    <row r="97" spans="2:11" s="1" customFormat="1" ht="15" customHeight="1" x14ac:dyDescent="0.2">
      <c r="B97" s="234"/>
      <c r="C97" s="211" t="s">
        <v>50</v>
      </c>
      <c r="D97" s="211"/>
      <c r="E97" s="211"/>
      <c r="F97" s="232" t="s">
        <v>446</v>
      </c>
      <c r="G97" s="233"/>
      <c r="H97" s="211" t="s">
        <v>484</v>
      </c>
      <c r="I97" s="211" t="s">
        <v>481</v>
      </c>
      <c r="J97" s="211"/>
      <c r="K97" s="223"/>
    </row>
    <row r="98" spans="2:11" s="1" customFormat="1" ht="15" customHeight="1" x14ac:dyDescent="0.2">
      <c r="B98" s="237"/>
      <c r="C98" s="238"/>
      <c r="D98" s="238"/>
      <c r="E98" s="238"/>
      <c r="F98" s="238"/>
      <c r="G98" s="238"/>
      <c r="H98" s="238"/>
      <c r="I98" s="238"/>
      <c r="J98" s="238"/>
      <c r="K98" s="239"/>
    </row>
    <row r="99" spans="2:11" s="1" customFormat="1" ht="18.75" customHeight="1" x14ac:dyDescent="0.2">
      <c r="B99" s="240"/>
      <c r="C99" s="241"/>
      <c r="D99" s="241"/>
      <c r="E99" s="241"/>
      <c r="F99" s="241"/>
      <c r="G99" s="241"/>
      <c r="H99" s="241"/>
      <c r="I99" s="241"/>
      <c r="J99" s="241"/>
      <c r="K99" s="240"/>
    </row>
    <row r="100" spans="2:11" s="1" customFormat="1" ht="18.75" customHeight="1" x14ac:dyDescent="0.2">
      <c r="B100" s="218"/>
      <c r="C100" s="218"/>
      <c r="D100" s="218"/>
      <c r="E100" s="218"/>
      <c r="F100" s="218"/>
      <c r="G100" s="218"/>
      <c r="H100" s="218"/>
      <c r="I100" s="218"/>
      <c r="J100" s="218"/>
      <c r="K100" s="218"/>
    </row>
    <row r="101" spans="2:11" s="1" customFormat="1" ht="7.5" customHeight="1" x14ac:dyDescent="0.2">
      <c r="B101" s="219"/>
      <c r="C101" s="220"/>
      <c r="D101" s="220"/>
      <c r="E101" s="220"/>
      <c r="F101" s="220"/>
      <c r="G101" s="220"/>
      <c r="H101" s="220"/>
      <c r="I101" s="220"/>
      <c r="J101" s="220"/>
      <c r="K101" s="221"/>
    </row>
    <row r="102" spans="2:11" s="1" customFormat="1" ht="45" customHeight="1" x14ac:dyDescent="0.2">
      <c r="B102" s="222"/>
      <c r="C102" s="324" t="s">
        <v>485</v>
      </c>
      <c r="D102" s="324"/>
      <c r="E102" s="324"/>
      <c r="F102" s="324"/>
      <c r="G102" s="324"/>
      <c r="H102" s="324"/>
      <c r="I102" s="324"/>
      <c r="J102" s="324"/>
      <c r="K102" s="223"/>
    </row>
    <row r="103" spans="2:11" s="1" customFormat="1" ht="17.25" customHeight="1" x14ac:dyDescent="0.2">
      <c r="B103" s="222"/>
      <c r="C103" s="224" t="s">
        <v>440</v>
      </c>
      <c r="D103" s="224"/>
      <c r="E103" s="224"/>
      <c r="F103" s="224" t="s">
        <v>441</v>
      </c>
      <c r="G103" s="225"/>
      <c r="H103" s="224" t="s">
        <v>56</v>
      </c>
      <c r="I103" s="224" t="s">
        <v>59</v>
      </c>
      <c r="J103" s="224" t="s">
        <v>442</v>
      </c>
      <c r="K103" s="223"/>
    </row>
    <row r="104" spans="2:11" s="1" customFormat="1" ht="17.25" customHeight="1" x14ac:dyDescent="0.2">
      <c r="B104" s="222"/>
      <c r="C104" s="226" t="s">
        <v>443</v>
      </c>
      <c r="D104" s="226"/>
      <c r="E104" s="226"/>
      <c r="F104" s="227" t="s">
        <v>444</v>
      </c>
      <c r="G104" s="228"/>
      <c r="H104" s="226"/>
      <c r="I104" s="226"/>
      <c r="J104" s="226" t="s">
        <v>445</v>
      </c>
      <c r="K104" s="223"/>
    </row>
    <row r="105" spans="2:11" s="1" customFormat="1" ht="5.25" customHeight="1" x14ac:dyDescent="0.2">
      <c r="B105" s="222"/>
      <c r="C105" s="224"/>
      <c r="D105" s="224"/>
      <c r="E105" s="224"/>
      <c r="F105" s="224"/>
      <c r="G105" s="242"/>
      <c r="H105" s="224"/>
      <c r="I105" s="224"/>
      <c r="J105" s="224"/>
      <c r="K105" s="223"/>
    </row>
    <row r="106" spans="2:11" s="1" customFormat="1" ht="15" customHeight="1" x14ac:dyDescent="0.2">
      <c r="B106" s="222"/>
      <c r="C106" s="211" t="s">
        <v>55</v>
      </c>
      <c r="D106" s="231"/>
      <c r="E106" s="231"/>
      <c r="F106" s="232" t="s">
        <v>446</v>
      </c>
      <c r="G106" s="211"/>
      <c r="H106" s="211" t="s">
        <v>486</v>
      </c>
      <c r="I106" s="211" t="s">
        <v>448</v>
      </c>
      <c r="J106" s="211">
        <v>20</v>
      </c>
      <c r="K106" s="223"/>
    </row>
    <row r="107" spans="2:11" s="1" customFormat="1" ht="15" customHeight="1" x14ac:dyDescent="0.2">
      <c r="B107" s="222"/>
      <c r="C107" s="211" t="s">
        <v>449</v>
      </c>
      <c r="D107" s="211"/>
      <c r="E107" s="211"/>
      <c r="F107" s="232" t="s">
        <v>446</v>
      </c>
      <c r="G107" s="211"/>
      <c r="H107" s="211" t="s">
        <v>486</v>
      </c>
      <c r="I107" s="211" t="s">
        <v>448</v>
      </c>
      <c r="J107" s="211">
        <v>120</v>
      </c>
      <c r="K107" s="223"/>
    </row>
    <row r="108" spans="2:11" s="1" customFormat="1" ht="15" customHeight="1" x14ac:dyDescent="0.2">
      <c r="B108" s="234"/>
      <c r="C108" s="211" t="s">
        <v>451</v>
      </c>
      <c r="D108" s="211"/>
      <c r="E108" s="211"/>
      <c r="F108" s="232" t="s">
        <v>452</v>
      </c>
      <c r="G108" s="211"/>
      <c r="H108" s="211" t="s">
        <v>486</v>
      </c>
      <c r="I108" s="211" t="s">
        <v>448</v>
      </c>
      <c r="J108" s="211">
        <v>50</v>
      </c>
      <c r="K108" s="223"/>
    </row>
    <row r="109" spans="2:11" s="1" customFormat="1" ht="15" customHeight="1" x14ac:dyDescent="0.2">
      <c r="B109" s="234"/>
      <c r="C109" s="211" t="s">
        <v>454</v>
      </c>
      <c r="D109" s="211"/>
      <c r="E109" s="211"/>
      <c r="F109" s="232" t="s">
        <v>446</v>
      </c>
      <c r="G109" s="211"/>
      <c r="H109" s="211" t="s">
        <v>486</v>
      </c>
      <c r="I109" s="211" t="s">
        <v>456</v>
      </c>
      <c r="J109" s="211"/>
      <c r="K109" s="223"/>
    </row>
    <row r="110" spans="2:11" s="1" customFormat="1" ht="15" customHeight="1" x14ac:dyDescent="0.2">
      <c r="B110" s="234"/>
      <c r="C110" s="211" t="s">
        <v>465</v>
      </c>
      <c r="D110" s="211"/>
      <c r="E110" s="211"/>
      <c r="F110" s="232" t="s">
        <v>452</v>
      </c>
      <c r="G110" s="211"/>
      <c r="H110" s="211" t="s">
        <v>486</v>
      </c>
      <c r="I110" s="211" t="s">
        <v>448</v>
      </c>
      <c r="J110" s="211">
        <v>50</v>
      </c>
      <c r="K110" s="223"/>
    </row>
    <row r="111" spans="2:11" s="1" customFormat="1" ht="15" customHeight="1" x14ac:dyDescent="0.2">
      <c r="B111" s="234"/>
      <c r="C111" s="211" t="s">
        <v>473</v>
      </c>
      <c r="D111" s="211"/>
      <c r="E111" s="211"/>
      <c r="F111" s="232" t="s">
        <v>452</v>
      </c>
      <c r="G111" s="211"/>
      <c r="H111" s="211" t="s">
        <v>486</v>
      </c>
      <c r="I111" s="211" t="s">
        <v>448</v>
      </c>
      <c r="J111" s="211">
        <v>50</v>
      </c>
      <c r="K111" s="223"/>
    </row>
    <row r="112" spans="2:11" s="1" customFormat="1" ht="15" customHeight="1" x14ac:dyDescent="0.2">
      <c r="B112" s="234"/>
      <c r="C112" s="211" t="s">
        <v>471</v>
      </c>
      <c r="D112" s="211"/>
      <c r="E112" s="211"/>
      <c r="F112" s="232" t="s">
        <v>452</v>
      </c>
      <c r="G112" s="211"/>
      <c r="H112" s="211" t="s">
        <v>486</v>
      </c>
      <c r="I112" s="211" t="s">
        <v>448</v>
      </c>
      <c r="J112" s="211">
        <v>50</v>
      </c>
      <c r="K112" s="223"/>
    </row>
    <row r="113" spans="2:11" s="1" customFormat="1" ht="15" customHeight="1" x14ac:dyDescent="0.2">
      <c r="B113" s="234"/>
      <c r="C113" s="211" t="s">
        <v>55</v>
      </c>
      <c r="D113" s="211"/>
      <c r="E113" s="211"/>
      <c r="F113" s="232" t="s">
        <v>446</v>
      </c>
      <c r="G113" s="211"/>
      <c r="H113" s="211" t="s">
        <v>487</v>
      </c>
      <c r="I113" s="211" t="s">
        <v>448</v>
      </c>
      <c r="J113" s="211">
        <v>20</v>
      </c>
      <c r="K113" s="223"/>
    </row>
    <row r="114" spans="2:11" s="1" customFormat="1" ht="15" customHeight="1" x14ac:dyDescent="0.2">
      <c r="B114" s="234"/>
      <c r="C114" s="211" t="s">
        <v>488</v>
      </c>
      <c r="D114" s="211"/>
      <c r="E114" s="211"/>
      <c r="F114" s="232" t="s">
        <v>446</v>
      </c>
      <c r="G114" s="211"/>
      <c r="H114" s="211" t="s">
        <v>489</v>
      </c>
      <c r="I114" s="211" t="s">
        <v>448</v>
      </c>
      <c r="J114" s="211">
        <v>120</v>
      </c>
      <c r="K114" s="223"/>
    </row>
    <row r="115" spans="2:11" s="1" customFormat="1" ht="15" customHeight="1" x14ac:dyDescent="0.2">
      <c r="B115" s="234"/>
      <c r="C115" s="211" t="s">
        <v>40</v>
      </c>
      <c r="D115" s="211"/>
      <c r="E115" s="211"/>
      <c r="F115" s="232" t="s">
        <v>446</v>
      </c>
      <c r="G115" s="211"/>
      <c r="H115" s="211" t="s">
        <v>490</v>
      </c>
      <c r="I115" s="211" t="s">
        <v>481</v>
      </c>
      <c r="J115" s="211"/>
      <c r="K115" s="223"/>
    </row>
    <row r="116" spans="2:11" s="1" customFormat="1" ht="15" customHeight="1" x14ac:dyDescent="0.2">
      <c r="B116" s="234"/>
      <c r="C116" s="211" t="s">
        <v>50</v>
      </c>
      <c r="D116" s="211"/>
      <c r="E116" s="211"/>
      <c r="F116" s="232" t="s">
        <v>446</v>
      </c>
      <c r="G116" s="211"/>
      <c r="H116" s="211" t="s">
        <v>491</v>
      </c>
      <c r="I116" s="211" t="s">
        <v>481</v>
      </c>
      <c r="J116" s="211"/>
      <c r="K116" s="223"/>
    </row>
    <row r="117" spans="2:11" s="1" customFormat="1" ht="15" customHeight="1" x14ac:dyDescent="0.2">
      <c r="B117" s="234"/>
      <c r="C117" s="211" t="s">
        <v>59</v>
      </c>
      <c r="D117" s="211"/>
      <c r="E117" s="211"/>
      <c r="F117" s="232" t="s">
        <v>446</v>
      </c>
      <c r="G117" s="211"/>
      <c r="H117" s="211" t="s">
        <v>492</v>
      </c>
      <c r="I117" s="211" t="s">
        <v>493</v>
      </c>
      <c r="J117" s="211"/>
      <c r="K117" s="223"/>
    </row>
    <row r="118" spans="2:11" s="1" customFormat="1" ht="15" customHeight="1" x14ac:dyDescent="0.2">
      <c r="B118" s="237"/>
      <c r="C118" s="243"/>
      <c r="D118" s="243"/>
      <c r="E118" s="243"/>
      <c r="F118" s="243"/>
      <c r="G118" s="243"/>
      <c r="H118" s="243"/>
      <c r="I118" s="243"/>
      <c r="J118" s="243"/>
      <c r="K118" s="239"/>
    </row>
    <row r="119" spans="2:11" s="1" customFormat="1" ht="18.75" customHeight="1" x14ac:dyDescent="0.2">
      <c r="B119" s="244"/>
      <c r="C119" s="245"/>
      <c r="D119" s="245"/>
      <c r="E119" s="245"/>
      <c r="F119" s="246"/>
      <c r="G119" s="245"/>
      <c r="H119" s="245"/>
      <c r="I119" s="245"/>
      <c r="J119" s="245"/>
      <c r="K119" s="244"/>
    </row>
    <row r="120" spans="2:11" s="1" customFormat="1" ht="18.75" customHeight="1" x14ac:dyDescent="0.2">
      <c r="B120" s="218"/>
      <c r="C120" s="218"/>
      <c r="D120" s="218"/>
      <c r="E120" s="218"/>
      <c r="F120" s="218"/>
      <c r="G120" s="218"/>
      <c r="H120" s="218"/>
      <c r="I120" s="218"/>
      <c r="J120" s="218"/>
      <c r="K120" s="218"/>
    </row>
    <row r="121" spans="2:11" s="1" customFormat="1" ht="7.5" customHeight="1" x14ac:dyDescent="0.2">
      <c r="B121" s="247"/>
      <c r="C121" s="248"/>
      <c r="D121" s="248"/>
      <c r="E121" s="248"/>
      <c r="F121" s="248"/>
      <c r="G121" s="248"/>
      <c r="H121" s="248"/>
      <c r="I121" s="248"/>
      <c r="J121" s="248"/>
      <c r="K121" s="249"/>
    </row>
    <row r="122" spans="2:11" s="1" customFormat="1" ht="45" customHeight="1" x14ac:dyDescent="0.2">
      <c r="B122" s="250"/>
      <c r="C122" s="325" t="s">
        <v>494</v>
      </c>
      <c r="D122" s="325"/>
      <c r="E122" s="325"/>
      <c r="F122" s="325"/>
      <c r="G122" s="325"/>
      <c r="H122" s="325"/>
      <c r="I122" s="325"/>
      <c r="J122" s="325"/>
      <c r="K122" s="251"/>
    </row>
    <row r="123" spans="2:11" s="1" customFormat="1" ht="17.25" customHeight="1" x14ac:dyDescent="0.2">
      <c r="B123" s="252"/>
      <c r="C123" s="224" t="s">
        <v>440</v>
      </c>
      <c r="D123" s="224"/>
      <c r="E123" s="224"/>
      <c r="F123" s="224" t="s">
        <v>441</v>
      </c>
      <c r="G123" s="225"/>
      <c r="H123" s="224" t="s">
        <v>56</v>
      </c>
      <c r="I123" s="224" t="s">
        <v>59</v>
      </c>
      <c r="J123" s="224" t="s">
        <v>442</v>
      </c>
      <c r="K123" s="253"/>
    </row>
    <row r="124" spans="2:11" s="1" customFormat="1" ht="17.25" customHeight="1" x14ac:dyDescent="0.2">
      <c r="B124" s="252"/>
      <c r="C124" s="226" t="s">
        <v>443</v>
      </c>
      <c r="D124" s="226"/>
      <c r="E124" s="226"/>
      <c r="F124" s="227" t="s">
        <v>444</v>
      </c>
      <c r="G124" s="228"/>
      <c r="H124" s="226"/>
      <c r="I124" s="226"/>
      <c r="J124" s="226" t="s">
        <v>445</v>
      </c>
      <c r="K124" s="253"/>
    </row>
    <row r="125" spans="2:11" s="1" customFormat="1" ht="5.25" customHeight="1" x14ac:dyDescent="0.2">
      <c r="B125" s="254"/>
      <c r="C125" s="229"/>
      <c r="D125" s="229"/>
      <c r="E125" s="229"/>
      <c r="F125" s="229"/>
      <c r="G125" s="255"/>
      <c r="H125" s="229"/>
      <c r="I125" s="229"/>
      <c r="J125" s="229"/>
      <c r="K125" s="256"/>
    </row>
    <row r="126" spans="2:11" s="1" customFormat="1" ht="15" customHeight="1" x14ac:dyDescent="0.2">
      <c r="B126" s="254"/>
      <c r="C126" s="211" t="s">
        <v>449</v>
      </c>
      <c r="D126" s="231"/>
      <c r="E126" s="231"/>
      <c r="F126" s="232" t="s">
        <v>446</v>
      </c>
      <c r="G126" s="211"/>
      <c r="H126" s="211" t="s">
        <v>486</v>
      </c>
      <c r="I126" s="211" t="s">
        <v>448</v>
      </c>
      <c r="J126" s="211">
        <v>120</v>
      </c>
      <c r="K126" s="257"/>
    </row>
    <row r="127" spans="2:11" s="1" customFormat="1" ht="15" customHeight="1" x14ac:dyDescent="0.2">
      <c r="B127" s="254"/>
      <c r="C127" s="211" t="s">
        <v>495</v>
      </c>
      <c r="D127" s="211"/>
      <c r="E127" s="211"/>
      <c r="F127" s="232" t="s">
        <v>446</v>
      </c>
      <c r="G127" s="211"/>
      <c r="H127" s="211" t="s">
        <v>496</v>
      </c>
      <c r="I127" s="211" t="s">
        <v>448</v>
      </c>
      <c r="J127" s="211" t="s">
        <v>497</v>
      </c>
      <c r="K127" s="257"/>
    </row>
    <row r="128" spans="2:11" s="1" customFormat="1" ht="15" customHeight="1" x14ac:dyDescent="0.2">
      <c r="B128" s="254"/>
      <c r="C128" s="211" t="s">
        <v>394</v>
      </c>
      <c r="D128" s="211"/>
      <c r="E128" s="211"/>
      <c r="F128" s="232" t="s">
        <v>446</v>
      </c>
      <c r="G128" s="211"/>
      <c r="H128" s="211" t="s">
        <v>498</v>
      </c>
      <c r="I128" s="211" t="s">
        <v>448</v>
      </c>
      <c r="J128" s="211" t="s">
        <v>497</v>
      </c>
      <c r="K128" s="257"/>
    </row>
    <row r="129" spans="2:11" s="1" customFormat="1" ht="15" customHeight="1" x14ac:dyDescent="0.2">
      <c r="B129" s="254"/>
      <c r="C129" s="211" t="s">
        <v>457</v>
      </c>
      <c r="D129" s="211"/>
      <c r="E129" s="211"/>
      <c r="F129" s="232" t="s">
        <v>452</v>
      </c>
      <c r="G129" s="211"/>
      <c r="H129" s="211" t="s">
        <v>458</v>
      </c>
      <c r="I129" s="211" t="s">
        <v>448</v>
      </c>
      <c r="J129" s="211">
        <v>15</v>
      </c>
      <c r="K129" s="257"/>
    </row>
    <row r="130" spans="2:11" s="1" customFormat="1" ht="15" customHeight="1" x14ac:dyDescent="0.2">
      <c r="B130" s="254"/>
      <c r="C130" s="235" t="s">
        <v>459</v>
      </c>
      <c r="D130" s="235"/>
      <c r="E130" s="235"/>
      <c r="F130" s="236" t="s">
        <v>452</v>
      </c>
      <c r="G130" s="235"/>
      <c r="H130" s="235" t="s">
        <v>460</v>
      </c>
      <c r="I130" s="235" t="s">
        <v>448</v>
      </c>
      <c r="J130" s="235">
        <v>15</v>
      </c>
      <c r="K130" s="257"/>
    </row>
    <row r="131" spans="2:11" s="1" customFormat="1" ht="15" customHeight="1" x14ac:dyDescent="0.2">
      <c r="B131" s="254"/>
      <c r="C131" s="235" t="s">
        <v>461</v>
      </c>
      <c r="D131" s="235"/>
      <c r="E131" s="235"/>
      <c r="F131" s="236" t="s">
        <v>452</v>
      </c>
      <c r="G131" s="235"/>
      <c r="H131" s="235" t="s">
        <v>462</v>
      </c>
      <c r="I131" s="235" t="s">
        <v>448</v>
      </c>
      <c r="J131" s="235">
        <v>20</v>
      </c>
      <c r="K131" s="257"/>
    </row>
    <row r="132" spans="2:11" s="1" customFormat="1" ht="15" customHeight="1" x14ac:dyDescent="0.2">
      <c r="B132" s="254"/>
      <c r="C132" s="235" t="s">
        <v>463</v>
      </c>
      <c r="D132" s="235"/>
      <c r="E132" s="235"/>
      <c r="F132" s="236" t="s">
        <v>452</v>
      </c>
      <c r="G132" s="235"/>
      <c r="H132" s="235" t="s">
        <v>464</v>
      </c>
      <c r="I132" s="235" t="s">
        <v>448</v>
      </c>
      <c r="J132" s="235">
        <v>20</v>
      </c>
      <c r="K132" s="257"/>
    </row>
    <row r="133" spans="2:11" s="1" customFormat="1" ht="15" customHeight="1" x14ac:dyDescent="0.2">
      <c r="B133" s="254"/>
      <c r="C133" s="211" t="s">
        <v>451</v>
      </c>
      <c r="D133" s="211"/>
      <c r="E133" s="211"/>
      <c r="F133" s="232" t="s">
        <v>452</v>
      </c>
      <c r="G133" s="211"/>
      <c r="H133" s="211" t="s">
        <v>486</v>
      </c>
      <c r="I133" s="211" t="s">
        <v>448</v>
      </c>
      <c r="J133" s="211">
        <v>50</v>
      </c>
      <c r="K133" s="257"/>
    </row>
    <row r="134" spans="2:11" s="1" customFormat="1" ht="15" customHeight="1" x14ac:dyDescent="0.2">
      <c r="B134" s="254"/>
      <c r="C134" s="211" t="s">
        <v>465</v>
      </c>
      <c r="D134" s="211"/>
      <c r="E134" s="211"/>
      <c r="F134" s="232" t="s">
        <v>452</v>
      </c>
      <c r="G134" s="211"/>
      <c r="H134" s="211" t="s">
        <v>486</v>
      </c>
      <c r="I134" s="211" t="s">
        <v>448</v>
      </c>
      <c r="J134" s="211">
        <v>50</v>
      </c>
      <c r="K134" s="257"/>
    </row>
    <row r="135" spans="2:11" s="1" customFormat="1" ht="15" customHeight="1" x14ac:dyDescent="0.2">
      <c r="B135" s="254"/>
      <c r="C135" s="211" t="s">
        <v>471</v>
      </c>
      <c r="D135" s="211"/>
      <c r="E135" s="211"/>
      <c r="F135" s="232" t="s">
        <v>452</v>
      </c>
      <c r="G135" s="211"/>
      <c r="H135" s="211" t="s">
        <v>486</v>
      </c>
      <c r="I135" s="211" t="s">
        <v>448</v>
      </c>
      <c r="J135" s="211">
        <v>50</v>
      </c>
      <c r="K135" s="257"/>
    </row>
    <row r="136" spans="2:11" s="1" customFormat="1" ht="15" customHeight="1" x14ac:dyDescent="0.2">
      <c r="B136" s="254"/>
      <c r="C136" s="211" t="s">
        <v>473</v>
      </c>
      <c r="D136" s="211"/>
      <c r="E136" s="211"/>
      <c r="F136" s="232" t="s">
        <v>452</v>
      </c>
      <c r="G136" s="211"/>
      <c r="H136" s="211" t="s">
        <v>486</v>
      </c>
      <c r="I136" s="211" t="s">
        <v>448</v>
      </c>
      <c r="J136" s="211">
        <v>50</v>
      </c>
      <c r="K136" s="257"/>
    </row>
    <row r="137" spans="2:11" s="1" customFormat="1" ht="15" customHeight="1" x14ac:dyDescent="0.2">
      <c r="B137" s="254"/>
      <c r="C137" s="211" t="s">
        <v>474</v>
      </c>
      <c r="D137" s="211"/>
      <c r="E137" s="211"/>
      <c r="F137" s="232" t="s">
        <v>452</v>
      </c>
      <c r="G137" s="211"/>
      <c r="H137" s="211" t="s">
        <v>499</v>
      </c>
      <c r="I137" s="211" t="s">
        <v>448</v>
      </c>
      <c r="J137" s="211">
        <v>255</v>
      </c>
      <c r="K137" s="257"/>
    </row>
    <row r="138" spans="2:11" s="1" customFormat="1" ht="15" customHeight="1" x14ac:dyDescent="0.2">
      <c r="B138" s="254"/>
      <c r="C138" s="211" t="s">
        <v>476</v>
      </c>
      <c r="D138" s="211"/>
      <c r="E138" s="211"/>
      <c r="F138" s="232" t="s">
        <v>446</v>
      </c>
      <c r="G138" s="211"/>
      <c r="H138" s="211" t="s">
        <v>500</v>
      </c>
      <c r="I138" s="211" t="s">
        <v>478</v>
      </c>
      <c r="J138" s="211"/>
      <c r="K138" s="257"/>
    </row>
    <row r="139" spans="2:11" s="1" customFormat="1" ht="15" customHeight="1" x14ac:dyDescent="0.2">
      <c r="B139" s="254"/>
      <c r="C139" s="211" t="s">
        <v>479</v>
      </c>
      <c r="D139" s="211"/>
      <c r="E139" s="211"/>
      <c r="F139" s="232" t="s">
        <v>446</v>
      </c>
      <c r="G139" s="211"/>
      <c r="H139" s="211" t="s">
        <v>501</v>
      </c>
      <c r="I139" s="211" t="s">
        <v>481</v>
      </c>
      <c r="J139" s="211"/>
      <c r="K139" s="257"/>
    </row>
    <row r="140" spans="2:11" s="1" customFormat="1" ht="15" customHeight="1" x14ac:dyDescent="0.2">
      <c r="B140" s="254"/>
      <c r="C140" s="211" t="s">
        <v>482</v>
      </c>
      <c r="D140" s="211"/>
      <c r="E140" s="211"/>
      <c r="F140" s="232" t="s">
        <v>446</v>
      </c>
      <c r="G140" s="211"/>
      <c r="H140" s="211" t="s">
        <v>482</v>
      </c>
      <c r="I140" s="211" t="s">
        <v>481</v>
      </c>
      <c r="J140" s="211"/>
      <c r="K140" s="257"/>
    </row>
    <row r="141" spans="2:11" s="1" customFormat="1" ht="15" customHeight="1" x14ac:dyDescent="0.2">
      <c r="B141" s="254"/>
      <c r="C141" s="211" t="s">
        <v>40</v>
      </c>
      <c r="D141" s="211"/>
      <c r="E141" s="211"/>
      <c r="F141" s="232" t="s">
        <v>446</v>
      </c>
      <c r="G141" s="211"/>
      <c r="H141" s="211" t="s">
        <v>502</v>
      </c>
      <c r="I141" s="211" t="s">
        <v>481</v>
      </c>
      <c r="J141" s="211"/>
      <c r="K141" s="257"/>
    </row>
    <row r="142" spans="2:11" s="1" customFormat="1" ht="15" customHeight="1" x14ac:dyDescent="0.2">
      <c r="B142" s="254"/>
      <c r="C142" s="211" t="s">
        <v>503</v>
      </c>
      <c r="D142" s="211"/>
      <c r="E142" s="211"/>
      <c r="F142" s="232" t="s">
        <v>446</v>
      </c>
      <c r="G142" s="211"/>
      <c r="H142" s="211" t="s">
        <v>504</v>
      </c>
      <c r="I142" s="211" t="s">
        <v>481</v>
      </c>
      <c r="J142" s="211"/>
      <c r="K142" s="257"/>
    </row>
    <row r="143" spans="2:11" s="1" customFormat="1" ht="15" customHeight="1" x14ac:dyDescent="0.2">
      <c r="B143" s="258"/>
      <c r="C143" s="259"/>
      <c r="D143" s="259"/>
      <c r="E143" s="259"/>
      <c r="F143" s="259"/>
      <c r="G143" s="259"/>
      <c r="H143" s="259"/>
      <c r="I143" s="259"/>
      <c r="J143" s="259"/>
      <c r="K143" s="260"/>
    </row>
    <row r="144" spans="2:11" s="1" customFormat="1" ht="18.75" customHeight="1" x14ac:dyDescent="0.2">
      <c r="B144" s="245"/>
      <c r="C144" s="245"/>
      <c r="D144" s="245"/>
      <c r="E144" s="245"/>
      <c r="F144" s="246"/>
      <c r="G144" s="245"/>
      <c r="H144" s="245"/>
      <c r="I144" s="245"/>
      <c r="J144" s="245"/>
      <c r="K144" s="245"/>
    </row>
    <row r="145" spans="2:11" s="1" customFormat="1" ht="18.75" customHeight="1" x14ac:dyDescent="0.2">
      <c r="B145" s="218"/>
      <c r="C145" s="218"/>
      <c r="D145" s="218"/>
      <c r="E145" s="218"/>
      <c r="F145" s="218"/>
      <c r="G145" s="218"/>
      <c r="H145" s="218"/>
      <c r="I145" s="218"/>
      <c r="J145" s="218"/>
      <c r="K145" s="218"/>
    </row>
    <row r="146" spans="2:11" s="1" customFormat="1" ht="7.5" customHeight="1" x14ac:dyDescent="0.2">
      <c r="B146" s="219"/>
      <c r="C146" s="220"/>
      <c r="D146" s="220"/>
      <c r="E146" s="220"/>
      <c r="F146" s="220"/>
      <c r="G146" s="220"/>
      <c r="H146" s="220"/>
      <c r="I146" s="220"/>
      <c r="J146" s="220"/>
      <c r="K146" s="221"/>
    </row>
    <row r="147" spans="2:11" s="1" customFormat="1" ht="45" customHeight="1" x14ac:dyDescent="0.2">
      <c r="B147" s="222"/>
      <c r="C147" s="324" t="s">
        <v>505</v>
      </c>
      <c r="D147" s="324"/>
      <c r="E147" s="324"/>
      <c r="F147" s="324"/>
      <c r="G147" s="324"/>
      <c r="H147" s="324"/>
      <c r="I147" s="324"/>
      <c r="J147" s="324"/>
      <c r="K147" s="223"/>
    </row>
    <row r="148" spans="2:11" s="1" customFormat="1" ht="17.25" customHeight="1" x14ac:dyDescent="0.2">
      <c r="B148" s="222"/>
      <c r="C148" s="224" t="s">
        <v>440</v>
      </c>
      <c r="D148" s="224"/>
      <c r="E148" s="224"/>
      <c r="F148" s="224" t="s">
        <v>441</v>
      </c>
      <c r="G148" s="225"/>
      <c r="H148" s="224" t="s">
        <v>56</v>
      </c>
      <c r="I148" s="224" t="s">
        <v>59</v>
      </c>
      <c r="J148" s="224" t="s">
        <v>442</v>
      </c>
      <c r="K148" s="223"/>
    </row>
    <row r="149" spans="2:11" s="1" customFormat="1" ht="17.25" customHeight="1" x14ac:dyDescent="0.2">
      <c r="B149" s="222"/>
      <c r="C149" s="226" t="s">
        <v>443</v>
      </c>
      <c r="D149" s="226"/>
      <c r="E149" s="226"/>
      <c r="F149" s="227" t="s">
        <v>444</v>
      </c>
      <c r="G149" s="228"/>
      <c r="H149" s="226"/>
      <c r="I149" s="226"/>
      <c r="J149" s="226" t="s">
        <v>445</v>
      </c>
      <c r="K149" s="223"/>
    </row>
    <row r="150" spans="2:11" s="1" customFormat="1" ht="5.25" customHeight="1" x14ac:dyDescent="0.2">
      <c r="B150" s="234"/>
      <c r="C150" s="229"/>
      <c r="D150" s="229"/>
      <c r="E150" s="229"/>
      <c r="F150" s="229"/>
      <c r="G150" s="230"/>
      <c r="H150" s="229"/>
      <c r="I150" s="229"/>
      <c r="J150" s="229"/>
      <c r="K150" s="257"/>
    </row>
    <row r="151" spans="2:11" s="1" customFormat="1" ht="15" customHeight="1" x14ac:dyDescent="0.2">
      <c r="B151" s="234"/>
      <c r="C151" s="261" t="s">
        <v>449</v>
      </c>
      <c r="D151" s="211"/>
      <c r="E151" s="211"/>
      <c r="F151" s="262" t="s">
        <v>446</v>
      </c>
      <c r="G151" s="211"/>
      <c r="H151" s="261" t="s">
        <v>486</v>
      </c>
      <c r="I151" s="261" t="s">
        <v>448</v>
      </c>
      <c r="J151" s="261">
        <v>120</v>
      </c>
      <c r="K151" s="257"/>
    </row>
    <row r="152" spans="2:11" s="1" customFormat="1" ht="15" customHeight="1" x14ac:dyDescent="0.2">
      <c r="B152" s="234"/>
      <c r="C152" s="261" t="s">
        <v>495</v>
      </c>
      <c r="D152" s="211"/>
      <c r="E152" s="211"/>
      <c r="F152" s="262" t="s">
        <v>446</v>
      </c>
      <c r="G152" s="211"/>
      <c r="H152" s="261" t="s">
        <v>506</v>
      </c>
      <c r="I152" s="261" t="s">
        <v>448</v>
      </c>
      <c r="J152" s="261" t="s">
        <v>497</v>
      </c>
      <c r="K152" s="257"/>
    </row>
    <row r="153" spans="2:11" s="1" customFormat="1" ht="15" customHeight="1" x14ac:dyDescent="0.2">
      <c r="B153" s="234"/>
      <c r="C153" s="261" t="s">
        <v>394</v>
      </c>
      <c r="D153" s="211"/>
      <c r="E153" s="211"/>
      <c r="F153" s="262" t="s">
        <v>446</v>
      </c>
      <c r="G153" s="211"/>
      <c r="H153" s="261" t="s">
        <v>507</v>
      </c>
      <c r="I153" s="261" t="s">
        <v>448</v>
      </c>
      <c r="J153" s="261" t="s">
        <v>497</v>
      </c>
      <c r="K153" s="257"/>
    </row>
    <row r="154" spans="2:11" s="1" customFormat="1" ht="15" customHeight="1" x14ac:dyDescent="0.2">
      <c r="B154" s="234"/>
      <c r="C154" s="261" t="s">
        <v>451</v>
      </c>
      <c r="D154" s="211"/>
      <c r="E154" s="211"/>
      <c r="F154" s="262" t="s">
        <v>452</v>
      </c>
      <c r="G154" s="211"/>
      <c r="H154" s="261" t="s">
        <v>486</v>
      </c>
      <c r="I154" s="261" t="s">
        <v>448</v>
      </c>
      <c r="J154" s="261">
        <v>50</v>
      </c>
      <c r="K154" s="257"/>
    </row>
    <row r="155" spans="2:11" s="1" customFormat="1" ht="15" customHeight="1" x14ac:dyDescent="0.2">
      <c r="B155" s="234"/>
      <c r="C155" s="261" t="s">
        <v>454</v>
      </c>
      <c r="D155" s="211"/>
      <c r="E155" s="211"/>
      <c r="F155" s="262" t="s">
        <v>446</v>
      </c>
      <c r="G155" s="211"/>
      <c r="H155" s="261" t="s">
        <v>486</v>
      </c>
      <c r="I155" s="261" t="s">
        <v>456</v>
      </c>
      <c r="J155" s="261"/>
      <c r="K155" s="257"/>
    </row>
    <row r="156" spans="2:11" s="1" customFormat="1" ht="15" customHeight="1" x14ac:dyDescent="0.2">
      <c r="B156" s="234"/>
      <c r="C156" s="261" t="s">
        <v>465</v>
      </c>
      <c r="D156" s="211"/>
      <c r="E156" s="211"/>
      <c r="F156" s="262" t="s">
        <v>452</v>
      </c>
      <c r="G156" s="211"/>
      <c r="H156" s="261" t="s">
        <v>486</v>
      </c>
      <c r="I156" s="261" t="s">
        <v>448</v>
      </c>
      <c r="J156" s="261">
        <v>50</v>
      </c>
      <c r="K156" s="257"/>
    </row>
    <row r="157" spans="2:11" s="1" customFormat="1" ht="15" customHeight="1" x14ac:dyDescent="0.2">
      <c r="B157" s="234"/>
      <c r="C157" s="261" t="s">
        <v>473</v>
      </c>
      <c r="D157" s="211"/>
      <c r="E157" s="211"/>
      <c r="F157" s="262" t="s">
        <v>452</v>
      </c>
      <c r="G157" s="211"/>
      <c r="H157" s="261" t="s">
        <v>486</v>
      </c>
      <c r="I157" s="261" t="s">
        <v>448</v>
      </c>
      <c r="J157" s="261">
        <v>50</v>
      </c>
      <c r="K157" s="257"/>
    </row>
    <row r="158" spans="2:11" s="1" customFormat="1" ht="15" customHeight="1" x14ac:dyDescent="0.2">
      <c r="B158" s="234"/>
      <c r="C158" s="261" t="s">
        <v>471</v>
      </c>
      <c r="D158" s="211"/>
      <c r="E158" s="211"/>
      <c r="F158" s="262" t="s">
        <v>452</v>
      </c>
      <c r="G158" s="211"/>
      <c r="H158" s="261" t="s">
        <v>486</v>
      </c>
      <c r="I158" s="261" t="s">
        <v>448</v>
      </c>
      <c r="J158" s="261">
        <v>50</v>
      </c>
      <c r="K158" s="257"/>
    </row>
    <row r="159" spans="2:11" s="1" customFormat="1" ht="15" customHeight="1" x14ac:dyDescent="0.2">
      <c r="B159" s="234"/>
      <c r="C159" s="261" t="s">
        <v>86</v>
      </c>
      <c r="D159" s="211"/>
      <c r="E159" s="211"/>
      <c r="F159" s="262" t="s">
        <v>446</v>
      </c>
      <c r="G159" s="211"/>
      <c r="H159" s="261" t="s">
        <v>508</v>
      </c>
      <c r="I159" s="261" t="s">
        <v>448</v>
      </c>
      <c r="J159" s="261" t="s">
        <v>509</v>
      </c>
      <c r="K159" s="257"/>
    </row>
    <row r="160" spans="2:11" s="1" customFormat="1" ht="15" customHeight="1" x14ac:dyDescent="0.2">
      <c r="B160" s="234"/>
      <c r="C160" s="261" t="s">
        <v>510</v>
      </c>
      <c r="D160" s="211"/>
      <c r="E160" s="211"/>
      <c r="F160" s="262" t="s">
        <v>446</v>
      </c>
      <c r="G160" s="211"/>
      <c r="H160" s="261" t="s">
        <v>511</v>
      </c>
      <c r="I160" s="261" t="s">
        <v>481</v>
      </c>
      <c r="J160" s="261"/>
      <c r="K160" s="257"/>
    </row>
    <row r="161" spans="2:11" s="1" customFormat="1" ht="15" customHeight="1" x14ac:dyDescent="0.2">
      <c r="B161" s="263"/>
      <c r="C161" s="243"/>
      <c r="D161" s="243"/>
      <c r="E161" s="243"/>
      <c r="F161" s="243"/>
      <c r="G161" s="243"/>
      <c r="H161" s="243"/>
      <c r="I161" s="243"/>
      <c r="J161" s="243"/>
      <c r="K161" s="264"/>
    </row>
    <row r="162" spans="2:11" s="1" customFormat="1" ht="18.75" customHeight="1" x14ac:dyDescent="0.2">
      <c r="B162" s="245"/>
      <c r="C162" s="255"/>
      <c r="D162" s="255"/>
      <c r="E162" s="255"/>
      <c r="F162" s="265"/>
      <c r="G162" s="255"/>
      <c r="H162" s="255"/>
      <c r="I162" s="255"/>
      <c r="J162" s="255"/>
      <c r="K162" s="245"/>
    </row>
    <row r="163" spans="2:11" s="1" customFormat="1" ht="18.75" customHeight="1" x14ac:dyDescent="0.2">
      <c r="B163" s="218"/>
      <c r="C163" s="218"/>
      <c r="D163" s="218"/>
      <c r="E163" s="218"/>
      <c r="F163" s="218"/>
      <c r="G163" s="218"/>
      <c r="H163" s="218"/>
      <c r="I163" s="218"/>
      <c r="J163" s="218"/>
      <c r="K163" s="218"/>
    </row>
    <row r="164" spans="2:11" s="1" customFormat="1" ht="7.5" customHeight="1" x14ac:dyDescent="0.2">
      <c r="B164" s="200"/>
      <c r="C164" s="201"/>
      <c r="D164" s="201"/>
      <c r="E164" s="201"/>
      <c r="F164" s="201"/>
      <c r="G164" s="201"/>
      <c r="H164" s="201"/>
      <c r="I164" s="201"/>
      <c r="J164" s="201"/>
      <c r="K164" s="202"/>
    </row>
    <row r="165" spans="2:11" s="1" customFormat="1" ht="45" customHeight="1" x14ac:dyDescent="0.2">
      <c r="B165" s="203"/>
      <c r="C165" s="325" t="s">
        <v>512</v>
      </c>
      <c r="D165" s="325"/>
      <c r="E165" s="325"/>
      <c r="F165" s="325"/>
      <c r="G165" s="325"/>
      <c r="H165" s="325"/>
      <c r="I165" s="325"/>
      <c r="J165" s="325"/>
      <c r="K165" s="204"/>
    </row>
    <row r="166" spans="2:11" s="1" customFormat="1" ht="17.25" customHeight="1" x14ac:dyDescent="0.2">
      <c r="B166" s="203"/>
      <c r="C166" s="224" t="s">
        <v>440</v>
      </c>
      <c r="D166" s="224"/>
      <c r="E166" s="224"/>
      <c r="F166" s="224" t="s">
        <v>441</v>
      </c>
      <c r="G166" s="266"/>
      <c r="H166" s="267" t="s">
        <v>56</v>
      </c>
      <c r="I166" s="267" t="s">
        <v>59</v>
      </c>
      <c r="J166" s="224" t="s">
        <v>442</v>
      </c>
      <c r="K166" s="204"/>
    </row>
    <row r="167" spans="2:11" s="1" customFormat="1" ht="17.25" customHeight="1" x14ac:dyDescent="0.2">
      <c r="B167" s="205"/>
      <c r="C167" s="226" t="s">
        <v>443</v>
      </c>
      <c r="D167" s="226"/>
      <c r="E167" s="226"/>
      <c r="F167" s="227" t="s">
        <v>444</v>
      </c>
      <c r="G167" s="268"/>
      <c r="H167" s="269"/>
      <c r="I167" s="269"/>
      <c r="J167" s="226" t="s">
        <v>445</v>
      </c>
      <c r="K167" s="206"/>
    </row>
    <row r="168" spans="2:11" s="1" customFormat="1" ht="5.25" customHeight="1" x14ac:dyDescent="0.2">
      <c r="B168" s="234"/>
      <c r="C168" s="229"/>
      <c r="D168" s="229"/>
      <c r="E168" s="229"/>
      <c r="F168" s="229"/>
      <c r="G168" s="230"/>
      <c r="H168" s="229"/>
      <c r="I168" s="229"/>
      <c r="J168" s="229"/>
      <c r="K168" s="257"/>
    </row>
    <row r="169" spans="2:11" s="1" customFormat="1" ht="15" customHeight="1" x14ac:dyDescent="0.2">
      <c r="B169" s="234"/>
      <c r="C169" s="211" t="s">
        <v>449</v>
      </c>
      <c r="D169" s="211"/>
      <c r="E169" s="211"/>
      <c r="F169" s="232" t="s">
        <v>446</v>
      </c>
      <c r="G169" s="211"/>
      <c r="H169" s="211" t="s">
        <v>486</v>
      </c>
      <c r="I169" s="211" t="s">
        <v>448</v>
      </c>
      <c r="J169" s="211">
        <v>120</v>
      </c>
      <c r="K169" s="257"/>
    </row>
    <row r="170" spans="2:11" s="1" customFormat="1" ht="15" customHeight="1" x14ac:dyDescent="0.2">
      <c r="B170" s="234"/>
      <c r="C170" s="211" t="s">
        <v>495</v>
      </c>
      <c r="D170" s="211"/>
      <c r="E170" s="211"/>
      <c r="F170" s="232" t="s">
        <v>446</v>
      </c>
      <c r="G170" s="211"/>
      <c r="H170" s="211" t="s">
        <v>496</v>
      </c>
      <c r="I170" s="211" t="s">
        <v>448</v>
      </c>
      <c r="J170" s="211" t="s">
        <v>497</v>
      </c>
      <c r="K170" s="257"/>
    </row>
    <row r="171" spans="2:11" s="1" customFormat="1" ht="15" customHeight="1" x14ac:dyDescent="0.2">
      <c r="B171" s="234"/>
      <c r="C171" s="211" t="s">
        <v>394</v>
      </c>
      <c r="D171" s="211"/>
      <c r="E171" s="211"/>
      <c r="F171" s="232" t="s">
        <v>446</v>
      </c>
      <c r="G171" s="211"/>
      <c r="H171" s="211" t="s">
        <v>513</v>
      </c>
      <c r="I171" s="211" t="s">
        <v>448</v>
      </c>
      <c r="J171" s="211" t="s">
        <v>497</v>
      </c>
      <c r="K171" s="257"/>
    </row>
    <row r="172" spans="2:11" s="1" customFormat="1" ht="15" customHeight="1" x14ac:dyDescent="0.2">
      <c r="B172" s="234"/>
      <c r="C172" s="211" t="s">
        <v>451</v>
      </c>
      <c r="D172" s="211"/>
      <c r="E172" s="211"/>
      <c r="F172" s="232" t="s">
        <v>452</v>
      </c>
      <c r="G172" s="211"/>
      <c r="H172" s="211" t="s">
        <v>513</v>
      </c>
      <c r="I172" s="211" t="s">
        <v>448</v>
      </c>
      <c r="J172" s="211">
        <v>50</v>
      </c>
      <c r="K172" s="257"/>
    </row>
    <row r="173" spans="2:11" s="1" customFormat="1" ht="15" customHeight="1" x14ac:dyDescent="0.2">
      <c r="B173" s="234"/>
      <c r="C173" s="211" t="s">
        <v>454</v>
      </c>
      <c r="D173" s="211"/>
      <c r="E173" s="211"/>
      <c r="F173" s="232" t="s">
        <v>446</v>
      </c>
      <c r="G173" s="211"/>
      <c r="H173" s="211" t="s">
        <v>513</v>
      </c>
      <c r="I173" s="211" t="s">
        <v>456</v>
      </c>
      <c r="J173" s="211"/>
      <c r="K173" s="257"/>
    </row>
    <row r="174" spans="2:11" s="1" customFormat="1" ht="15" customHeight="1" x14ac:dyDescent="0.2">
      <c r="B174" s="234"/>
      <c r="C174" s="211" t="s">
        <v>465</v>
      </c>
      <c r="D174" s="211"/>
      <c r="E174" s="211"/>
      <c r="F174" s="232" t="s">
        <v>452</v>
      </c>
      <c r="G174" s="211"/>
      <c r="H174" s="211" t="s">
        <v>513</v>
      </c>
      <c r="I174" s="211" t="s">
        <v>448</v>
      </c>
      <c r="J174" s="211">
        <v>50</v>
      </c>
      <c r="K174" s="257"/>
    </row>
    <row r="175" spans="2:11" s="1" customFormat="1" ht="15" customHeight="1" x14ac:dyDescent="0.2">
      <c r="B175" s="234"/>
      <c r="C175" s="211" t="s">
        <v>473</v>
      </c>
      <c r="D175" s="211"/>
      <c r="E175" s="211"/>
      <c r="F175" s="232" t="s">
        <v>452</v>
      </c>
      <c r="G175" s="211"/>
      <c r="H175" s="211" t="s">
        <v>513</v>
      </c>
      <c r="I175" s="211" t="s">
        <v>448</v>
      </c>
      <c r="J175" s="211">
        <v>50</v>
      </c>
      <c r="K175" s="257"/>
    </row>
    <row r="176" spans="2:11" s="1" customFormat="1" ht="15" customHeight="1" x14ac:dyDescent="0.2">
      <c r="B176" s="234"/>
      <c r="C176" s="211" t="s">
        <v>471</v>
      </c>
      <c r="D176" s="211"/>
      <c r="E176" s="211"/>
      <c r="F176" s="232" t="s">
        <v>452</v>
      </c>
      <c r="G176" s="211"/>
      <c r="H176" s="211" t="s">
        <v>513</v>
      </c>
      <c r="I176" s="211" t="s">
        <v>448</v>
      </c>
      <c r="J176" s="211">
        <v>50</v>
      </c>
      <c r="K176" s="257"/>
    </row>
    <row r="177" spans="2:11" s="1" customFormat="1" ht="15" customHeight="1" x14ac:dyDescent="0.2">
      <c r="B177" s="234"/>
      <c r="C177" s="211" t="s">
        <v>101</v>
      </c>
      <c r="D177" s="211"/>
      <c r="E177" s="211"/>
      <c r="F177" s="232" t="s">
        <v>446</v>
      </c>
      <c r="G177" s="211"/>
      <c r="H177" s="211" t="s">
        <v>514</v>
      </c>
      <c r="I177" s="211" t="s">
        <v>515</v>
      </c>
      <c r="J177" s="211"/>
      <c r="K177" s="257"/>
    </row>
    <row r="178" spans="2:11" s="1" customFormat="1" ht="15" customHeight="1" x14ac:dyDescent="0.2">
      <c r="B178" s="234"/>
      <c r="C178" s="211" t="s">
        <v>59</v>
      </c>
      <c r="D178" s="211"/>
      <c r="E178" s="211"/>
      <c r="F178" s="232" t="s">
        <v>446</v>
      </c>
      <c r="G178" s="211"/>
      <c r="H178" s="211" t="s">
        <v>516</v>
      </c>
      <c r="I178" s="211" t="s">
        <v>517</v>
      </c>
      <c r="J178" s="211">
        <v>1</v>
      </c>
      <c r="K178" s="257"/>
    </row>
    <row r="179" spans="2:11" s="1" customFormat="1" ht="15" customHeight="1" x14ac:dyDescent="0.2">
      <c r="B179" s="234"/>
      <c r="C179" s="211" t="s">
        <v>55</v>
      </c>
      <c r="D179" s="211"/>
      <c r="E179" s="211"/>
      <c r="F179" s="232" t="s">
        <v>446</v>
      </c>
      <c r="G179" s="211"/>
      <c r="H179" s="211" t="s">
        <v>518</v>
      </c>
      <c r="I179" s="211" t="s">
        <v>448</v>
      </c>
      <c r="J179" s="211">
        <v>20</v>
      </c>
      <c r="K179" s="257"/>
    </row>
    <row r="180" spans="2:11" s="1" customFormat="1" ht="15" customHeight="1" x14ac:dyDescent="0.2">
      <c r="B180" s="234"/>
      <c r="C180" s="211" t="s">
        <v>56</v>
      </c>
      <c r="D180" s="211"/>
      <c r="E180" s="211"/>
      <c r="F180" s="232" t="s">
        <v>446</v>
      </c>
      <c r="G180" s="211"/>
      <c r="H180" s="211" t="s">
        <v>519</v>
      </c>
      <c r="I180" s="211" t="s">
        <v>448</v>
      </c>
      <c r="J180" s="211">
        <v>255</v>
      </c>
      <c r="K180" s="257"/>
    </row>
    <row r="181" spans="2:11" s="1" customFormat="1" ht="15" customHeight="1" x14ac:dyDescent="0.2">
      <c r="B181" s="234"/>
      <c r="C181" s="211" t="s">
        <v>102</v>
      </c>
      <c r="D181" s="211"/>
      <c r="E181" s="211"/>
      <c r="F181" s="232" t="s">
        <v>446</v>
      </c>
      <c r="G181" s="211"/>
      <c r="H181" s="211" t="s">
        <v>410</v>
      </c>
      <c r="I181" s="211" t="s">
        <v>448</v>
      </c>
      <c r="J181" s="211">
        <v>10</v>
      </c>
      <c r="K181" s="257"/>
    </row>
    <row r="182" spans="2:11" s="1" customFormat="1" ht="15" customHeight="1" x14ac:dyDescent="0.2">
      <c r="B182" s="234"/>
      <c r="C182" s="211" t="s">
        <v>103</v>
      </c>
      <c r="D182" s="211"/>
      <c r="E182" s="211"/>
      <c r="F182" s="232" t="s">
        <v>446</v>
      </c>
      <c r="G182" s="211"/>
      <c r="H182" s="211" t="s">
        <v>520</v>
      </c>
      <c r="I182" s="211" t="s">
        <v>481</v>
      </c>
      <c r="J182" s="211"/>
      <c r="K182" s="257"/>
    </row>
    <row r="183" spans="2:11" s="1" customFormat="1" ht="15" customHeight="1" x14ac:dyDescent="0.2">
      <c r="B183" s="234"/>
      <c r="C183" s="211" t="s">
        <v>521</v>
      </c>
      <c r="D183" s="211"/>
      <c r="E183" s="211"/>
      <c r="F183" s="232" t="s">
        <v>446</v>
      </c>
      <c r="G183" s="211"/>
      <c r="H183" s="211" t="s">
        <v>522</v>
      </c>
      <c r="I183" s="211" t="s">
        <v>481</v>
      </c>
      <c r="J183" s="211"/>
      <c r="K183" s="257"/>
    </row>
    <row r="184" spans="2:11" s="1" customFormat="1" ht="15" customHeight="1" x14ac:dyDescent="0.2">
      <c r="B184" s="234"/>
      <c r="C184" s="211" t="s">
        <v>510</v>
      </c>
      <c r="D184" s="211"/>
      <c r="E184" s="211"/>
      <c r="F184" s="232" t="s">
        <v>446</v>
      </c>
      <c r="G184" s="211"/>
      <c r="H184" s="211" t="s">
        <v>523</v>
      </c>
      <c r="I184" s="211" t="s">
        <v>481</v>
      </c>
      <c r="J184" s="211"/>
      <c r="K184" s="257"/>
    </row>
    <row r="185" spans="2:11" s="1" customFormat="1" ht="15" customHeight="1" x14ac:dyDescent="0.2">
      <c r="B185" s="234"/>
      <c r="C185" s="211" t="s">
        <v>105</v>
      </c>
      <c r="D185" s="211"/>
      <c r="E185" s="211"/>
      <c r="F185" s="232" t="s">
        <v>452</v>
      </c>
      <c r="G185" s="211"/>
      <c r="H185" s="211" t="s">
        <v>524</v>
      </c>
      <c r="I185" s="211" t="s">
        <v>448</v>
      </c>
      <c r="J185" s="211">
        <v>50</v>
      </c>
      <c r="K185" s="257"/>
    </row>
    <row r="186" spans="2:11" s="1" customFormat="1" ht="15" customHeight="1" x14ac:dyDescent="0.2">
      <c r="B186" s="234"/>
      <c r="C186" s="211" t="s">
        <v>525</v>
      </c>
      <c r="D186" s="211"/>
      <c r="E186" s="211"/>
      <c r="F186" s="232" t="s">
        <v>452</v>
      </c>
      <c r="G186" s="211"/>
      <c r="H186" s="211" t="s">
        <v>526</v>
      </c>
      <c r="I186" s="211" t="s">
        <v>527</v>
      </c>
      <c r="J186" s="211"/>
      <c r="K186" s="257"/>
    </row>
    <row r="187" spans="2:11" s="1" customFormat="1" ht="15" customHeight="1" x14ac:dyDescent="0.2">
      <c r="B187" s="234"/>
      <c r="C187" s="211" t="s">
        <v>528</v>
      </c>
      <c r="D187" s="211"/>
      <c r="E187" s="211"/>
      <c r="F187" s="232" t="s">
        <v>452</v>
      </c>
      <c r="G187" s="211"/>
      <c r="H187" s="211" t="s">
        <v>529</v>
      </c>
      <c r="I187" s="211" t="s">
        <v>527</v>
      </c>
      <c r="J187" s="211"/>
      <c r="K187" s="257"/>
    </row>
    <row r="188" spans="2:11" s="1" customFormat="1" ht="15" customHeight="1" x14ac:dyDescent="0.2">
      <c r="B188" s="234"/>
      <c r="C188" s="211" t="s">
        <v>530</v>
      </c>
      <c r="D188" s="211"/>
      <c r="E188" s="211"/>
      <c r="F188" s="232" t="s">
        <v>452</v>
      </c>
      <c r="G188" s="211"/>
      <c r="H188" s="211" t="s">
        <v>531</v>
      </c>
      <c r="I188" s="211" t="s">
        <v>527</v>
      </c>
      <c r="J188" s="211"/>
      <c r="K188" s="257"/>
    </row>
    <row r="189" spans="2:11" s="1" customFormat="1" ht="15" customHeight="1" x14ac:dyDescent="0.2">
      <c r="B189" s="234"/>
      <c r="C189" s="270" t="s">
        <v>532</v>
      </c>
      <c r="D189" s="211"/>
      <c r="E189" s="211"/>
      <c r="F189" s="232" t="s">
        <v>452</v>
      </c>
      <c r="G189" s="211"/>
      <c r="H189" s="211" t="s">
        <v>533</v>
      </c>
      <c r="I189" s="211" t="s">
        <v>534</v>
      </c>
      <c r="J189" s="271" t="s">
        <v>535</v>
      </c>
      <c r="K189" s="257"/>
    </row>
    <row r="190" spans="2:11" s="1" customFormat="1" ht="15" customHeight="1" x14ac:dyDescent="0.2">
      <c r="B190" s="234"/>
      <c r="C190" s="270" t="s">
        <v>44</v>
      </c>
      <c r="D190" s="211"/>
      <c r="E190" s="211"/>
      <c r="F190" s="232" t="s">
        <v>446</v>
      </c>
      <c r="G190" s="211"/>
      <c r="H190" s="208" t="s">
        <v>536</v>
      </c>
      <c r="I190" s="211" t="s">
        <v>537</v>
      </c>
      <c r="J190" s="211"/>
      <c r="K190" s="257"/>
    </row>
    <row r="191" spans="2:11" s="1" customFormat="1" ht="15" customHeight="1" x14ac:dyDescent="0.2">
      <c r="B191" s="234"/>
      <c r="C191" s="270" t="s">
        <v>538</v>
      </c>
      <c r="D191" s="211"/>
      <c r="E191" s="211"/>
      <c r="F191" s="232" t="s">
        <v>446</v>
      </c>
      <c r="G191" s="211"/>
      <c r="H191" s="211" t="s">
        <v>539</v>
      </c>
      <c r="I191" s="211" t="s">
        <v>481</v>
      </c>
      <c r="J191" s="211"/>
      <c r="K191" s="257"/>
    </row>
    <row r="192" spans="2:11" s="1" customFormat="1" ht="15" customHeight="1" x14ac:dyDescent="0.2">
      <c r="B192" s="234"/>
      <c r="C192" s="270" t="s">
        <v>540</v>
      </c>
      <c r="D192" s="211"/>
      <c r="E192" s="211"/>
      <c r="F192" s="232" t="s">
        <v>446</v>
      </c>
      <c r="G192" s="211"/>
      <c r="H192" s="211" t="s">
        <v>541</v>
      </c>
      <c r="I192" s="211" t="s">
        <v>481</v>
      </c>
      <c r="J192" s="211"/>
      <c r="K192" s="257"/>
    </row>
    <row r="193" spans="2:11" s="1" customFormat="1" ht="15" customHeight="1" x14ac:dyDescent="0.2">
      <c r="B193" s="234"/>
      <c r="C193" s="270" t="s">
        <v>542</v>
      </c>
      <c r="D193" s="211"/>
      <c r="E193" s="211"/>
      <c r="F193" s="232" t="s">
        <v>452</v>
      </c>
      <c r="G193" s="211"/>
      <c r="H193" s="211" t="s">
        <v>543</v>
      </c>
      <c r="I193" s="211" t="s">
        <v>481</v>
      </c>
      <c r="J193" s="211"/>
      <c r="K193" s="257"/>
    </row>
    <row r="194" spans="2:11" s="1" customFormat="1" ht="15" customHeight="1" x14ac:dyDescent="0.2">
      <c r="B194" s="263"/>
      <c r="C194" s="272"/>
      <c r="D194" s="243"/>
      <c r="E194" s="243"/>
      <c r="F194" s="243"/>
      <c r="G194" s="243"/>
      <c r="H194" s="243"/>
      <c r="I194" s="243"/>
      <c r="J194" s="243"/>
      <c r="K194" s="264"/>
    </row>
    <row r="195" spans="2:11" s="1" customFormat="1" ht="18.75" customHeight="1" x14ac:dyDescent="0.2">
      <c r="B195" s="245"/>
      <c r="C195" s="255"/>
      <c r="D195" s="255"/>
      <c r="E195" s="255"/>
      <c r="F195" s="265"/>
      <c r="G195" s="255"/>
      <c r="H195" s="255"/>
      <c r="I195" s="255"/>
      <c r="J195" s="255"/>
      <c r="K195" s="245"/>
    </row>
    <row r="196" spans="2:11" s="1" customFormat="1" ht="18.75" customHeight="1" x14ac:dyDescent="0.2">
      <c r="B196" s="245"/>
      <c r="C196" s="255"/>
      <c r="D196" s="255"/>
      <c r="E196" s="255"/>
      <c r="F196" s="265"/>
      <c r="G196" s="255"/>
      <c r="H196" s="255"/>
      <c r="I196" s="255"/>
      <c r="J196" s="255"/>
      <c r="K196" s="245"/>
    </row>
    <row r="197" spans="2:11" s="1" customFormat="1" ht="18.75" customHeight="1" x14ac:dyDescent="0.2">
      <c r="B197" s="218"/>
      <c r="C197" s="218"/>
      <c r="D197" s="218"/>
      <c r="E197" s="218"/>
      <c r="F197" s="218"/>
      <c r="G197" s="218"/>
      <c r="H197" s="218"/>
      <c r="I197" s="218"/>
      <c r="J197" s="218"/>
      <c r="K197" s="218"/>
    </row>
    <row r="198" spans="2:11" s="1" customFormat="1" ht="12" x14ac:dyDescent="0.2">
      <c r="B198" s="200"/>
      <c r="C198" s="201"/>
      <c r="D198" s="201"/>
      <c r="E198" s="201"/>
      <c r="F198" s="201"/>
      <c r="G198" s="201"/>
      <c r="H198" s="201"/>
      <c r="I198" s="201"/>
      <c r="J198" s="201"/>
      <c r="K198" s="202"/>
    </row>
    <row r="199" spans="2:11" s="1" customFormat="1" ht="22.2" x14ac:dyDescent="0.2">
      <c r="B199" s="203"/>
      <c r="C199" s="325" t="s">
        <v>544</v>
      </c>
      <c r="D199" s="325"/>
      <c r="E199" s="325"/>
      <c r="F199" s="325"/>
      <c r="G199" s="325"/>
      <c r="H199" s="325"/>
      <c r="I199" s="325"/>
      <c r="J199" s="325"/>
      <c r="K199" s="204"/>
    </row>
    <row r="200" spans="2:11" s="1" customFormat="1" ht="25.5" customHeight="1" x14ac:dyDescent="0.3">
      <c r="B200" s="203"/>
      <c r="C200" s="273" t="s">
        <v>545</v>
      </c>
      <c r="D200" s="273"/>
      <c r="E200" s="273"/>
      <c r="F200" s="273" t="s">
        <v>546</v>
      </c>
      <c r="G200" s="274"/>
      <c r="H200" s="326" t="s">
        <v>547</v>
      </c>
      <c r="I200" s="326"/>
      <c r="J200" s="326"/>
      <c r="K200" s="204"/>
    </row>
    <row r="201" spans="2:11" s="1" customFormat="1" ht="5.25" customHeight="1" x14ac:dyDescent="0.2">
      <c r="B201" s="234"/>
      <c r="C201" s="229"/>
      <c r="D201" s="229"/>
      <c r="E201" s="229"/>
      <c r="F201" s="229"/>
      <c r="G201" s="255"/>
      <c r="H201" s="229"/>
      <c r="I201" s="229"/>
      <c r="J201" s="229"/>
      <c r="K201" s="257"/>
    </row>
    <row r="202" spans="2:11" s="1" customFormat="1" ht="15" customHeight="1" x14ac:dyDescent="0.2">
      <c r="B202" s="234"/>
      <c r="C202" s="211" t="s">
        <v>537</v>
      </c>
      <c r="D202" s="211"/>
      <c r="E202" s="211"/>
      <c r="F202" s="232" t="s">
        <v>45</v>
      </c>
      <c r="G202" s="211"/>
      <c r="H202" s="327" t="s">
        <v>548</v>
      </c>
      <c r="I202" s="327"/>
      <c r="J202" s="327"/>
      <c r="K202" s="257"/>
    </row>
    <row r="203" spans="2:11" s="1" customFormat="1" ht="15" customHeight="1" x14ac:dyDescent="0.2">
      <c r="B203" s="234"/>
      <c r="C203" s="211"/>
      <c r="D203" s="211"/>
      <c r="E203" s="211"/>
      <c r="F203" s="232" t="s">
        <v>46</v>
      </c>
      <c r="G203" s="211"/>
      <c r="H203" s="327" t="s">
        <v>549</v>
      </c>
      <c r="I203" s="327"/>
      <c r="J203" s="327"/>
      <c r="K203" s="257"/>
    </row>
    <row r="204" spans="2:11" s="1" customFormat="1" ht="15" customHeight="1" x14ac:dyDescent="0.2">
      <c r="B204" s="234"/>
      <c r="C204" s="211"/>
      <c r="D204" s="211"/>
      <c r="E204" s="211"/>
      <c r="F204" s="232" t="s">
        <v>49</v>
      </c>
      <c r="G204" s="211"/>
      <c r="H204" s="327" t="s">
        <v>550</v>
      </c>
      <c r="I204" s="327"/>
      <c r="J204" s="327"/>
      <c r="K204" s="257"/>
    </row>
    <row r="205" spans="2:11" s="1" customFormat="1" ht="15" customHeight="1" x14ac:dyDescent="0.2">
      <c r="B205" s="234"/>
      <c r="C205" s="211"/>
      <c r="D205" s="211"/>
      <c r="E205" s="211"/>
      <c r="F205" s="232" t="s">
        <v>47</v>
      </c>
      <c r="G205" s="211"/>
      <c r="H205" s="327" t="s">
        <v>551</v>
      </c>
      <c r="I205" s="327"/>
      <c r="J205" s="327"/>
      <c r="K205" s="257"/>
    </row>
    <row r="206" spans="2:11" s="1" customFormat="1" ht="15" customHeight="1" x14ac:dyDescent="0.2">
      <c r="B206" s="234"/>
      <c r="C206" s="211"/>
      <c r="D206" s="211"/>
      <c r="E206" s="211"/>
      <c r="F206" s="232" t="s">
        <v>48</v>
      </c>
      <c r="G206" s="211"/>
      <c r="H206" s="327" t="s">
        <v>552</v>
      </c>
      <c r="I206" s="327"/>
      <c r="J206" s="327"/>
      <c r="K206" s="257"/>
    </row>
    <row r="207" spans="2:11" s="1" customFormat="1" ht="15" customHeight="1" x14ac:dyDescent="0.2">
      <c r="B207" s="234"/>
      <c r="C207" s="211"/>
      <c r="D207" s="211"/>
      <c r="E207" s="211"/>
      <c r="F207" s="232"/>
      <c r="G207" s="211"/>
      <c r="H207" s="211"/>
      <c r="I207" s="211"/>
      <c r="J207" s="211"/>
      <c r="K207" s="257"/>
    </row>
    <row r="208" spans="2:11" s="1" customFormat="1" ht="15" customHeight="1" x14ac:dyDescent="0.2">
      <c r="B208" s="234"/>
      <c r="C208" s="211" t="s">
        <v>493</v>
      </c>
      <c r="D208" s="211"/>
      <c r="E208" s="211"/>
      <c r="F208" s="232" t="s">
        <v>80</v>
      </c>
      <c r="G208" s="211"/>
      <c r="H208" s="327" t="s">
        <v>553</v>
      </c>
      <c r="I208" s="327"/>
      <c r="J208" s="327"/>
      <c r="K208" s="257"/>
    </row>
    <row r="209" spans="2:11" s="1" customFormat="1" ht="15" customHeight="1" x14ac:dyDescent="0.2">
      <c r="B209" s="234"/>
      <c r="C209" s="211"/>
      <c r="D209" s="211"/>
      <c r="E209" s="211"/>
      <c r="F209" s="232" t="s">
        <v>388</v>
      </c>
      <c r="G209" s="211"/>
      <c r="H209" s="327" t="s">
        <v>389</v>
      </c>
      <c r="I209" s="327"/>
      <c r="J209" s="327"/>
      <c r="K209" s="257"/>
    </row>
    <row r="210" spans="2:11" s="1" customFormat="1" ht="15" customHeight="1" x14ac:dyDescent="0.2">
      <c r="B210" s="234"/>
      <c r="C210" s="211"/>
      <c r="D210" s="211"/>
      <c r="E210" s="211"/>
      <c r="F210" s="232" t="s">
        <v>386</v>
      </c>
      <c r="G210" s="211"/>
      <c r="H210" s="327" t="s">
        <v>554</v>
      </c>
      <c r="I210" s="327"/>
      <c r="J210" s="327"/>
      <c r="K210" s="257"/>
    </row>
    <row r="211" spans="2:11" s="1" customFormat="1" ht="15" customHeight="1" x14ac:dyDescent="0.2">
      <c r="B211" s="275"/>
      <c r="C211" s="211"/>
      <c r="D211" s="211"/>
      <c r="E211" s="211"/>
      <c r="F211" s="232" t="s">
        <v>390</v>
      </c>
      <c r="G211" s="270"/>
      <c r="H211" s="328" t="s">
        <v>391</v>
      </c>
      <c r="I211" s="328"/>
      <c r="J211" s="328"/>
      <c r="K211" s="276"/>
    </row>
    <row r="212" spans="2:11" s="1" customFormat="1" ht="15" customHeight="1" x14ac:dyDescent="0.2">
      <c r="B212" s="275"/>
      <c r="C212" s="211"/>
      <c r="D212" s="211"/>
      <c r="E212" s="211"/>
      <c r="F212" s="232" t="s">
        <v>392</v>
      </c>
      <c r="G212" s="270"/>
      <c r="H212" s="328" t="s">
        <v>360</v>
      </c>
      <c r="I212" s="328"/>
      <c r="J212" s="328"/>
      <c r="K212" s="276"/>
    </row>
    <row r="213" spans="2:11" s="1" customFormat="1" ht="15" customHeight="1" x14ac:dyDescent="0.2">
      <c r="B213" s="275"/>
      <c r="C213" s="211"/>
      <c r="D213" s="211"/>
      <c r="E213" s="211"/>
      <c r="F213" s="232"/>
      <c r="G213" s="270"/>
      <c r="H213" s="261"/>
      <c r="I213" s="261"/>
      <c r="J213" s="261"/>
      <c r="K213" s="276"/>
    </row>
    <row r="214" spans="2:11" s="1" customFormat="1" ht="15" customHeight="1" x14ac:dyDescent="0.2">
      <c r="B214" s="275"/>
      <c r="C214" s="211" t="s">
        <v>517</v>
      </c>
      <c r="D214" s="211"/>
      <c r="E214" s="211"/>
      <c r="F214" s="232">
        <v>1</v>
      </c>
      <c r="G214" s="270"/>
      <c r="H214" s="328" t="s">
        <v>555</v>
      </c>
      <c r="I214" s="328"/>
      <c r="J214" s="328"/>
      <c r="K214" s="276"/>
    </row>
    <row r="215" spans="2:11" s="1" customFormat="1" ht="15" customHeight="1" x14ac:dyDescent="0.2">
      <c r="B215" s="275"/>
      <c r="C215" s="211"/>
      <c r="D215" s="211"/>
      <c r="E215" s="211"/>
      <c r="F215" s="232">
        <v>2</v>
      </c>
      <c r="G215" s="270"/>
      <c r="H215" s="328" t="s">
        <v>556</v>
      </c>
      <c r="I215" s="328"/>
      <c r="J215" s="328"/>
      <c r="K215" s="276"/>
    </row>
    <row r="216" spans="2:11" s="1" customFormat="1" ht="15" customHeight="1" x14ac:dyDescent="0.2">
      <c r="B216" s="275"/>
      <c r="C216" s="211"/>
      <c r="D216" s="211"/>
      <c r="E216" s="211"/>
      <c r="F216" s="232">
        <v>3</v>
      </c>
      <c r="G216" s="270"/>
      <c r="H216" s="328" t="s">
        <v>557</v>
      </c>
      <c r="I216" s="328"/>
      <c r="J216" s="328"/>
      <c r="K216" s="276"/>
    </row>
    <row r="217" spans="2:11" s="1" customFormat="1" ht="15" customHeight="1" x14ac:dyDescent="0.2">
      <c r="B217" s="275"/>
      <c r="C217" s="211"/>
      <c r="D217" s="211"/>
      <c r="E217" s="211"/>
      <c r="F217" s="232">
        <v>4</v>
      </c>
      <c r="G217" s="270"/>
      <c r="H217" s="328" t="s">
        <v>558</v>
      </c>
      <c r="I217" s="328"/>
      <c r="J217" s="328"/>
      <c r="K217" s="276"/>
    </row>
    <row r="218" spans="2:11" s="1" customFormat="1" ht="12.75" customHeight="1" x14ac:dyDescent="0.2">
      <c r="B218" s="277"/>
      <c r="C218" s="278"/>
      <c r="D218" s="278"/>
      <c r="E218" s="278"/>
      <c r="F218" s="278"/>
      <c r="G218" s="278"/>
      <c r="H218" s="278"/>
      <c r="I218" s="278"/>
      <c r="J218" s="278"/>
      <c r="K218" s="27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Objekt 1 - Víceúčelové hř...</vt:lpstr>
      <vt:lpstr>Pokyny pro vyplnění</vt:lpstr>
      <vt:lpstr>'Objekt 1 - Víceúčelové hř...'!Názvy_tisku</vt:lpstr>
      <vt:lpstr>'Rekapitulace stavby'!Názvy_tisku</vt:lpstr>
      <vt:lpstr>'Objekt 1 - Víceúčelové hř...'!Oblast_tisku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DESKTOP-DQR1PFU\Admin</dc:creator>
  <cp:lastModifiedBy>Hubená Šárka</cp:lastModifiedBy>
  <dcterms:created xsi:type="dcterms:W3CDTF">2021-05-12T11:39:00Z</dcterms:created>
  <dcterms:modified xsi:type="dcterms:W3CDTF">2021-05-16T19:09:11Z</dcterms:modified>
</cp:coreProperties>
</file>